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I:\Mes documents\tarot\comité aquitaine\joueurs\2021\"/>
    </mc:Choice>
  </mc:AlternateContent>
  <bookViews>
    <workbookView xWindow="0" yWindow="0" windowWidth="28800" windowHeight="12225"/>
  </bookViews>
  <sheets>
    <sheet name="Infos Perso" sheetId="1" r:id="rId1"/>
    <sheet name=" Gains Qualifs" sheetId="6" state="hidden" r:id="rId2"/>
    <sheet name="Gains CDF" sheetId="8" state="hidden" r:id="rId3"/>
    <sheet name="joueurs" sheetId="4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98" i="6" l="1"/>
  <c r="AA199" i="6"/>
  <c r="AA200" i="6"/>
  <c r="AA201" i="6"/>
  <c r="AA202" i="6"/>
  <c r="AA203" i="6"/>
  <c r="AA204" i="6"/>
  <c r="AA205" i="6"/>
  <c r="AA206" i="6"/>
  <c r="AA207" i="6"/>
  <c r="AA208" i="6"/>
  <c r="AA209" i="6"/>
  <c r="AA210" i="6"/>
  <c r="AA211" i="6"/>
  <c r="AA212" i="6"/>
  <c r="AA213" i="6"/>
  <c r="AA214" i="6"/>
  <c r="AA215" i="6"/>
  <c r="AA216" i="6"/>
  <c r="AA217" i="6"/>
  <c r="AA218" i="6"/>
  <c r="AA219" i="6"/>
  <c r="AA220" i="6"/>
  <c r="AA221" i="6"/>
  <c r="AA222" i="6"/>
  <c r="AA223" i="6"/>
  <c r="AA224" i="6"/>
  <c r="AA225" i="6"/>
  <c r="AA226" i="6"/>
  <c r="AA227" i="6"/>
  <c r="AA228" i="6"/>
  <c r="AA229" i="6"/>
  <c r="AA230" i="6"/>
  <c r="AA231" i="6"/>
  <c r="AA232" i="6"/>
  <c r="AA233" i="6"/>
  <c r="AA234" i="6"/>
  <c r="AA235" i="6"/>
  <c r="AA236" i="6"/>
  <c r="AA237" i="6"/>
  <c r="AA238" i="6"/>
  <c r="AA239" i="6"/>
  <c r="AA240" i="6"/>
  <c r="AA241" i="6"/>
  <c r="AA242" i="6"/>
  <c r="AA243" i="6"/>
  <c r="AA244" i="6"/>
  <c r="AA245" i="6"/>
  <c r="AA246" i="6"/>
  <c r="AA247" i="6"/>
  <c r="AA248" i="6"/>
  <c r="AA249" i="6"/>
  <c r="AA250" i="6"/>
  <c r="AA251" i="6"/>
  <c r="AA252" i="6"/>
  <c r="AA253" i="6"/>
  <c r="AA254" i="6"/>
  <c r="AA255" i="6"/>
  <c r="AA256" i="6"/>
  <c r="AA257" i="6"/>
  <c r="AA258" i="6"/>
  <c r="AA259" i="6"/>
  <c r="AA260" i="6"/>
  <c r="AA261" i="6"/>
  <c r="AA262" i="6"/>
  <c r="AA263" i="6"/>
  <c r="AA264" i="6"/>
  <c r="AA265" i="6"/>
  <c r="AA266" i="6"/>
  <c r="AA267" i="6"/>
  <c r="AA268" i="6"/>
  <c r="AA269" i="6"/>
  <c r="AA270" i="6"/>
  <c r="AA271" i="6"/>
  <c r="AA272" i="6"/>
  <c r="AA273" i="6"/>
  <c r="AA274" i="6"/>
  <c r="AA275" i="6"/>
  <c r="AA276" i="6"/>
  <c r="AA277" i="6"/>
  <c r="AA278" i="6"/>
  <c r="AA279" i="6"/>
  <c r="AA280" i="6"/>
  <c r="AA281" i="6"/>
  <c r="AA282" i="6"/>
  <c r="AA283" i="6"/>
  <c r="AA284" i="6"/>
  <c r="AA285" i="6"/>
  <c r="AA286" i="6"/>
  <c r="AA287" i="6"/>
  <c r="AA288" i="6"/>
  <c r="AA289" i="6"/>
  <c r="AA290" i="6"/>
  <c r="AA291" i="6"/>
  <c r="AA292" i="6"/>
  <c r="AA293" i="6"/>
  <c r="AA294" i="6"/>
  <c r="AA295" i="6"/>
  <c r="AA296" i="6"/>
  <c r="AA297" i="6"/>
  <c r="AA298" i="6"/>
  <c r="AA299" i="6"/>
  <c r="AA300" i="6"/>
  <c r="AA301" i="6"/>
  <c r="AA302" i="6"/>
  <c r="AA303" i="6"/>
  <c r="AA304" i="6"/>
  <c r="AA305" i="6"/>
  <c r="AA306" i="6"/>
  <c r="AA307" i="6"/>
  <c r="AA308" i="6"/>
  <c r="AA309" i="6"/>
  <c r="AA310" i="6"/>
  <c r="AA311" i="6"/>
  <c r="AA312" i="6"/>
  <c r="AA313" i="6"/>
  <c r="AA314" i="6"/>
  <c r="AA315" i="6"/>
  <c r="AA316" i="6"/>
  <c r="AA317" i="6"/>
  <c r="AA318" i="6"/>
  <c r="AA319" i="6"/>
  <c r="AA320" i="6"/>
  <c r="AA321" i="6"/>
  <c r="AA322" i="6"/>
  <c r="AA323" i="6"/>
  <c r="AA324" i="6"/>
  <c r="AA325" i="6"/>
  <c r="AA326" i="6"/>
  <c r="AA327" i="6"/>
  <c r="AA328" i="6"/>
  <c r="AA329" i="6"/>
  <c r="AA330" i="6"/>
  <c r="AA331" i="6"/>
  <c r="AA332" i="6"/>
  <c r="AA333" i="6"/>
  <c r="AA334" i="6"/>
  <c r="AA335" i="6"/>
  <c r="AA336" i="6"/>
  <c r="AA337" i="6"/>
  <c r="AA338" i="6"/>
  <c r="AA339" i="6"/>
  <c r="AA340" i="6"/>
  <c r="AA341" i="6"/>
  <c r="AA342" i="6"/>
  <c r="AA343" i="6"/>
  <c r="AA344" i="6"/>
  <c r="AA345" i="6"/>
  <c r="AA346" i="6"/>
  <c r="AA347" i="6"/>
  <c r="AA348" i="6"/>
  <c r="AA349" i="6"/>
  <c r="AA350" i="6"/>
  <c r="AA351" i="6"/>
  <c r="AA352" i="6"/>
  <c r="AA353" i="6"/>
  <c r="AA354" i="6"/>
  <c r="AA355" i="6"/>
  <c r="AA356" i="6"/>
  <c r="AA357" i="6"/>
  <c r="AA358" i="6"/>
  <c r="AA359" i="6"/>
  <c r="AA360" i="6"/>
  <c r="AA361" i="6"/>
  <c r="AA362" i="6"/>
  <c r="AA363" i="6"/>
  <c r="AA364" i="6"/>
  <c r="AA365" i="6"/>
  <c r="AA366" i="6"/>
  <c r="AA367" i="6"/>
  <c r="AA368" i="6"/>
  <c r="AA369" i="6"/>
  <c r="AA370" i="6"/>
  <c r="AA371" i="6"/>
  <c r="AA372" i="6"/>
  <c r="AA373" i="6"/>
  <c r="AA374" i="6"/>
  <c r="AA375" i="6"/>
  <c r="AA376" i="6"/>
  <c r="AA377" i="6"/>
  <c r="AA378" i="6"/>
  <c r="AA379" i="6"/>
  <c r="AA380" i="6"/>
  <c r="AA381" i="6"/>
  <c r="AA382" i="6"/>
  <c r="AA383" i="6"/>
  <c r="AA384" i="6"/>
  <c r="AA385" i="6"/>
  <c r="AA197" i="6"/>
  <c r="AB268" i="6"/>
  <c r="AB270" i="6"/>
  <c r="AB272" i="6"/>
  <c r="AB274" i="6"/>
  <c r="AB276" i="6"/>
  <c r="AB278" i="6"/>
  <c r="AB280" i="6"/>
  <c r="AB282" i="6"/>
  <c r="AB284" i="6"/>
  <c r="AB286" i="6"/>
  <c r="AB288" i="6"/>
  <c r="AB290" i="6"/>
  <c r="AB292" i="6"/>
  <c r="AB294" i="6"/>
  <c r="AB296" i="6"/>
  <c r="AB298" i="6"/>
  <c r="AB300" i="6"/>
  <c r="AB302" i="6"/>
  <c r="AB304" i="6"/>
  <c r="AB306" i="6"/>
  <c r="AB308" i="6"/>
  <c r="AB310" i="6"/>
  <c r="AB312" i="6"/>
  <c r="AB314" i="6"/>
  <c r="AB316" i="6"/>
  <c r="AB318" i="6"/>
  <c r="AB320" i="6"/>
  <c r="AB322" i="6"/>
  <c r="AB324" i="6"/>
  <c r="AB326" i="6"/>
  <c r="AB328" i="6"/>
  <c r="AB330" i="6"/>
  <c r="AB332" i="6"/>
  <c r="AB334" i="6"/>
  <c r="AB336" i="6"/>
  <c r="AB338" i="6"/>
  <c r="AB340" i="6"/>
  <c r="AB342" i="6"/>
  <c r="AB344" i="6"/>
  <c r="AB346" i="6"/>
  <c r="AB348" i="6"/>
  <c r="AB350" i="6"/>
  <c r="AB352" i="6"/>
  <c r="AB354" i="6"/>
  <c r="AB356" i="6"/>
  <c r="AB358" i="6"/>
  <c r="AB360" i="6"/>
  <c r="AB362" i="6"/>
  <c r="AB364" i="6"/>
  <c r="AB366" i="6"/>
  <c r="AB368" i="6"/>
  <c r="AB370" i="6"/>
  <c r="AB372" i="6"/>
  <c r="AB374" i="6"/>
  <c r="AB376" i="6"/>
  <c r="AB378" i="6"/>
  <c r="AB380" i="6"/>
  <c r="AB382" i="6"/>
  <c r="AB384" i="6"/>
  <c r="AB198" i="6"/>
  <c r="AB199" i="6"/>
  <c r="AB200" i="6"/>
  <c r="AB201" i="6"/>
  <c r="AB202" i="6"/>
  <c r="AB203" i="6"/>
  <c r="AB204" i="6"/>
  <c r="AB205" i="6"/>
  <c r="AB206" i="6"/>
  <c r="AB207" i="6"/>
  <c r="AB208" i="6"/>
  <c r="AB209" i="6"/>
  <c r="AB210" i="6"/>
  <c r="AB211" i="6"/>
  <c r="AB212" i="6"/>
  <c r="AB213" i="6"/>
  <c r="AB214" i="6"/>
  <c r="AB215" i="6"/>
  <c r="AB216" i="6"/>
  <c r="AB217" i="6"/>
  <c r="AB218" i="6"/>
  <c r="AB219" i="6"/>
  <c r="AB220" i="6"/>
  <c r="AB221" i="6"/>
  <c r="AB222" i="6"/>
  <c r="AB223" i="6"/>
  <c r="AB224" i="6"/>
  <c r="AB225" i="6"/>
  <c r="AB226" i="6"/>
  <c r="AB227" i="6"/>
  <c r="AB228" i="6"/>
  <c r="AB229" i="6"/>
  <c r="AB230" i="6"/>
  <c r="AB231" i="6"/>
  <c r="AB232" i="6"/>
  <c r="AB233" i="6"/>
  <c r="AB234" i="6"/>
  <c r="AB235" i="6"/>
  <c r="AB236" i="6"/>
  <c r="AB237" i="6"/>
  <c r="AB238" i="6"/>
  <c r="AB239" i="6"/>
  <c r="AB240" i="6"/>
  <c r="AB241" i="6"/>
  <c r="AB242" i="6"/>
  <c r="AB243" i="6"/>
  <c r="AB244" i="6"/>
  <c r="AB245" i="6"/>
  <c r="AB246" i="6"/>
  <c r="AB247" i="6"/>
  <c r="AB248" i="6"/>
  <c r="AB249" i="6"/>
  <c r="AB250" i="6"/>
  <c r="AB251" i="6"/>
  <c r="AB252" i="6"/>
  <c r="AB253" i="6"/>
  <c r="AB254" i="6"/>
  <c r="AB255" i="6"/>
  <c r="AB256" i="6"/>
  <c r="AB257" i="6"/>
  <c r="AB258" i="6"/>
  <c r="AB259" i="6"/>
  <c r="AB260" i="6"/>
  <c r="AB261" i="6"/>
  <c r="AB262" i="6"/>
  <c r="AB263" i="6"/>
  <c r="AB264" i="6"/>
  <c r="AB265" i="6"/>
  <c r="AB266" i="6"/>
  <c r="AB267" i="6"/>
  <c r="AB269" i="6"/>
  <c r="AB271" i="6"/>
  <c r="AB273" i="6"/>
  <c r="AB275" i="6"/>
  <c r="AB277" i="6"/>
  <c r="AB279" i="6"/>
  <c r="AB281" i="6"/>
  <c r="AB283" i="6"/>
  <c r="AB285" i="6"/>
  <c r="AB287" i="6"/>
  <c r="AB289" i="6"/>
  <c r="AB291" i="6"/>
  <c r="AB293" i="6"/>
  <c r="AB295" i="6"/>
  <c r="AB297" i="6"/>
  <c r="AB299" i="6"/>
  <c r="AB301" i="6"/>
  <c r="AB303" i="6"/>
  <c r="AB305" i="6"/>
  <c r="AB307" i="6"/>
  <c r="AB309" i="6"/>
  <c r="AB311" i="6"/>
  <c r="AB313" i="6"/>
  <c r="AB315" i="6"/>
  <c r="AB317" i="6"/>
  <c r="AB319" i="6"/>
  <c r="AB321" i="6"/>
  <c r="AB323" i="6"/>
  <c r="AB325" i="6"/>
  <c r="AB327" i="6"/>
  <c r="AB329" i="6"/>
  <c r="AB331" i="6"/>
  <c r="AB333" i="6"/>
  <c r="AB335" i="6"/>
  <c r="AB337" i="6"/>
  <c r="AB339" i="6"/>
  <c r="AB341" i="6"/>
  <c r="AB343" i="6"/>
  <c r="AB345" i="6"/>
  <c r="AB347" i="6"/>
  <c r="AB349" i="6"/>
  <c r="AB351" i="6"/>
  <c r="AB353" i="6"/>
  <c r="AB355" i="6"/>
  <c r="AB357" i="6"/>
  <c r="AB359" i="6"/>
  <c r="AB361" i="6"/>
  <c r="AB363" i="6"/>
  <c r="AB365" i="6"/>
  <c r="AB367" i="6"/>
  <c r="AB369" i="6"/>
  <c r="AB371" i="6"/>
  <c r="AB373" i="6"/>
  <c r="AB375" i="6"/>
  <c r="AB377" i="6"/>
  <c r="AB379" i="6"/>
  <c r="AB381" i="6"/>
  <c r="AB383" i="6"/>
  <c r="AB385" i="6"/>
  <c r="AB197" i="6"/>
  <c r="AC9" i="6" l="1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1" i="6"/>
  <c r="AC112" i="6"/>
  <c r="AC113" i="6"/>
  <c r="AC114" i="6"/>
  <c r="AC115" i="6"/>
  <c r="AC116" i="6"/>
  <c r="AC117" i="6"/>
  <c r="AC118" i="6"/>
  <c r="AC119" i="6"/>
  <c r="AC120" i="6"/>
  <c r="AC121" i="6"/>
  <c r="AC122" i="6"/>
  <c r="AC123" i="6"/>
  <c r="AC124" i="6"/>
  <c r="AC125" i="6"/>
  <c r="AC126" i="6"/>
  <c r="AC127" i="6"/>
  <c r="AC128" i="6"/>
  <c r="AC129" i="6"/>
  <c r="AC130" i="6"/>
  <c r="AC131" i="6"/>
  <c r="AC132" i="6"/>
  <c r="AC133" i="6"/>
  <c r="AC134" i="6"/>
  <c r="AC135" i="6"/>
  <c r="AC136" i="6"/>
  <c r="AC137" i="6"/>
  <c r="AC138" i="6"/>
  <c r="AC139" i="6"/>
  <c r="AC140" i="6"/>
  <c r="AC141" i="6"/>
  <c r="AC142" i="6"/>
  <c r="AC143" i="6"/>
  <c r="AC144" i="6"/>
  <c r="AC145" i="6"/>
  <c r="AC146" i="6"/>
  <c r="AC147" i="6"/>
  <c r="AC148" i="6"/>
  <c r="AC149" i="6"/>
  <c r="AC150" i="6"/>
  <c r="AC151" i="6"/>
  <c r="AC152" i="6"/>
  <c r="AC153" i="6"/>
  <c r="AC154" i="6"/>
  <c r="AC155" i="6"/>
  <c r="AC156" i="6"/>
  <c r="AC157" i="6"/>
  <c r="AC158" i="6"/>
  <c r="AC159" i="6"/>
  <c r="AC160" i="6"/>
  <c r="AC161" i="6"/>
  <c r="AC162" i="6"/>
  <c r="AC163" i="6"/>
  <c r="AC164" i="6"/>
  <c r="AC165" i="6"/>
  <c r="AC166" i="6"/>
  <c r="AC167" i="6"/>
  <c r="AC168" i="6"/>
  <c r="AC169" i="6"/>
  <c r="AC170" i="6"/>
  <c r="AC171" i="6"/>
  <c r="AC172" i="6"/>
  <c r="AC173" i="6"/>
  <c r="AC174" i="6"/>
  <c r="AC175" i="6"/>
  <c r="AC176" i="6"/>
  <c r="AC177" i="6"/>
  <c r="AC178" i="6"/>
  <c r="AC179" i="6"/>
  <c r="AC180" i="6"/>
  <c r="AC181" i="6"/>
  <c r="AC182" i="6"/>
  <c r="AC183" i="6"/>
  <c r="AC184" i="6"/>
  <c r="AC185" i="6"/>
  <c r="AC186" i="6"/>
  <c r="AC187" i="6"/>
  <c r="AC188" i="6"/>
  <c r="AC189" i="6"/>
  <c r="AC190" i="6"/>
  <c r="AC191" i="6"/>
  <c r="AC192" i="6"/>
  <c r="AC193" i="6"/>
  <c r="AC194" i="6"/>
  <c r="AC8" i="6"/>
  <c r="AC6" i="6"/>
  <c r="AC7" i="6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85" i="8"/>
  <c r="U86" i="8"/>
  <c r="U87" i="8"/>
  <c r="U88" i="8"/>
  <c r="U89" i="8"/>
  <c r="U90" i="8"/>
  <c r="U91" i="8"/>
  <c r="U92" i="8"/>
  <c r="U93" i="8"/>
  <c r="U94" i="8"/>
  <c r="U95" i="8"/>
  <c r="U96" i="8"/>
  <c r="U97" i="8"/>
  <c r="U98" i="8"/>
  <c r="U99" i="8"/>
  <c r="U100" i="8"/>
  <c r="U101" i="8"/>
  <c r="U102" i="8"/>
  <c r="U103" i="8"/>
  <c r="U104" i="8"/>
  <c r="U105" i="8"/>
  <c r="U106" i="8"/>
  <c r="U107" i="8"/>
  <c r="U108" i="8"/>
  <c r="U109" i="8"/>
  <c r="U110" i="8"/>
  <c r="U111" i="8"/>
  <c r="U112" i="8"/>
  <c r="U113" i="8"/>
  <c r="U114" i="8"/>
  <c r="U115" i="8"/>
  <c r="U116" i="8"/>
  <c r="U117" i="8"/>
  <c r="U118" i="8"/>
  <c r="U119" i="8"/>
  <c r="U120" i="8"/>
  <c r="U121" i="8"/>
  <c r="U122" i="8"/>
  <c r="U123" i="8"/>
  <c r="U124" i="8"/>
  <c r="U125" i="8"/>
  <c r="U126" i="8"/>
  <c r="U127" i="8"/>
  <c r="U128" i="8"/>
  <c r="U129" i="8"/>
  <c r="U130" i="8"/>
  <c r="U131" i="8"/>
  <c r="U132" i="8"/>
  <c r="U133" i="8"/>
  <c r="U134" i="8"/>
  <c r="U135" i="8"/>
  <c r="U136" i="8"/>
  <c r="U137" i="8"/>
  <c r="U138" i="8"/>
  <c r="U139" i="8"/>
  <c r="U140" i="8"/>
  <c r="U141" i="8"/>
  <c r="U142" i="8"/>
  <c r="U143" i="8"/>
  <c r="U144" i="8"/>
  <c r="U145" i="8"/>
  <c r="U146" i="8"/>
  <c r="U147" i="8"/>
  <c r="U148" i="8"/>
  <c r="U149" i="8"/>
  <c r="U150" i="8"/>
  <c r="U151" i="8"/>
  <c r="U152" i="8"/>
  <c r="U153" i="8"/>
  <c r="U154" i="8"/>
  <c r="U155" i="8"/>
  <c r="U156" i="8"/>
  <c r="U157" i="8"/>
  <c r="U158" i="8"/>
  <c r="U159" i="8"/>
  <c r="U160" i="8"/>
  <c r="U161" i="8"/>
  <c r="U162" i="8"/>
  <c r="U163" i="8"/>
  <c r="U164" i="8"/>
  <c r="U165" i="8"/>
  <c r="U166" i="8"/>
  <c r="U167" i="8"/>
  <c r="U168" i="8"/>
  <c r="U169" i="8"/>
  <c r="U170" i="8"/>
  <c r="U171" i="8"/>
  <c r="U172" i="8"/>
  <c r="U173" i="8"/>
  <c r="U174" i="8"/>
  <c r="U175" i="8"/>
  <c r="U176" i="8"/>
  <c r="U177" i="8"/>
  <c r="U178" i="8"/>
  <c r="U179" i="8"/>
  <c r="U180" i="8"/>
  <c r="U181" i="8"/>
  <c r="U182" i="8"/>
  <c r="U183" i="8"/>
  <c r="U184" i="8"/>
  <c r="U185" i="8"/>
  <c r="U186" i="8"/>
  <c r="U187" i="8"/>
  <c r="U188" i="8"/>
  <c r="U5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58" i="8"/>
  <c r="R59" i="8"/>
  <c r="R60" i="8"/>
  <c r="R61" i="8"/>
  <c r="R62" i="8"/>
  <c r="R63" i="8"/>
  <c r="R64" i="8"/>
  <c r="R65" i="8"/>
  <c r="R66" i="8"/>
  <c r="R67" i="8"/>
  <c r="R68" i="8"/>
  <c r="R69" i="8"/>
  <c r="R70" i="8"/>
  <c r="R71" i="8"/>
  <c r="R72" i="8"/>
  <c r="R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89" i="8"/>
  <c r="R90" i="8"/>
  <c r="R91" i="8"/>
  <c r="R92" i="8"/>
  <c r="R93" i="8"/>
  <c r="R94" i="8"/>
  <c r="R95" i="8"/>
  <c r="R96" i="8"/>
  <c r="R97" i="8"/>
  <c r="R98" i="8"/>
  <c r="R99" i="8"/>
  <c r="R100" i="8"/>
  <c r="R101" i="8"/>
  <c r="R102" i="8"/>
  <c r="R103" i="8"/>
  <c r="R104" i="8"/>
  <c r="R105" i="8"/>
  <c r="R106" i="8"/>
  <c r="R107" i="8"/>
  <c r="R108" i="8"/>
  <c r="R109" i="8"/>
  <c r="R110" i="8"/>
  <c r="R111" i="8"/>
  <c r="R112" i="8"/>
  <c r="R113" i="8"/>
  <c r="R114" i="8"/>
  <c r="R115" i="8"/>
  <c r="R116" i="8"/>
  <c r="R117" i="8"/>
  <c r="R118" i="8"/>
  <c r="R119" i="8"/>
  <c r="R120" i="8"/>
  <c r="R121" i="8"/>
  <c r="R122" i="8"/>
  <c r="R123" i="8"/>
  <c r="R124" i="8"/>
  <c r="R125" i="8"/>
  <c r="R126" i="8"/>
  <c r="R127" i="8"/>
  <c r="R128" i="8"/>
  <c r="R129" i="8"/>
  <c r="R130" i="8"/>
  <c r="R131" i="8"/>
  <c r="R132" i="8"/>
  <c r="R133" i="8"/>
  <c r="R134" i="8"/>
  <c r="R135" i="8"/>
  <c r="R136" i="8"/>
  <c r="R137" i="8"/>
  <c r="R138" i="8"/>
  <c r="R139" i="8"/>
  <c r="R140" i="8"/>
  <c r="R141" i="8"/>
  <c r="R142" i="8"/>
  <c r="R143" i="8"/>
  <c r="R144" i="8"/>
  <c r="R145" i="8"/>
  <c r="R146" i="8"/>
  <c r="R147" i="8"/>
  <c r="R148" i="8"/>
  <c r="R149" i="8"/>
  <c r="R150" i="8"/>
  <c r="R151" i="8"/>
  <c r="R152" i="8"/>
  <c r="R153" i="8"/>
  <c r="R154" i="8"/>
  <c r="R155" i="8"/>
  <c r="R156" i="8"/>
  <c r="R157" i="8"/>
  <c r="R158" i="8"/>
  <c r="R159" i="8"/>
  <c r="R160" i="8"/>
  <c r="R161" i="8"/>
  <c r="R162" i="8"/>
  <c r="R163" i="8"/>
  <c r="R164" i="8"/>
  <c r="R165" i="8"/>
  <c r="R166" i="8"/>
  <c r="R167" i="8"/>
  <c r="R168" i="8"/>
  <c r="R169" i="8"/>
  <c r="R170" i="8"/>
  <c r="R171" i="8"/>
  <c r="R172" i="8"/>
  <c r="R173" i="8"/>
  <c r="R174" i="8"/>
  <c r="R175" i="8"/>
  <c r="R176" i="8"/>
  <c r="R177" i="8"/>
  <c r="R178" i="8"/>
  <c r="R179" i="8"/>
  <c r="R180" i="8"/>
  <c r="R181" i="8"/>
  <c r="R182" i="8"/>
  <c r="R183" i="8"/>
  <c r="R184" i="8"/>
  <c r="R185" i="8"/>
  <c r="R186" i="8"/>
  <c r="R187" i="8"/>
  <c r="R188" i="8"/>
  <c r="R5" i="8"/>
  <c r="D36" i="1" l="1"/>
  <c r="D35" i="1"/>
  <c r="D34" i="1"/>
  <c r="AE25" i="1" l="1"/>
  <c r="AE26" i="1"/>
  <c r="AF26" i="1" s="1"/>
  <c r="AA26" i="1" s="1"/>
  <c r="C30" i="1"/>
  <c r="C31" i="1"/>
  <c r="X7" i="8"/>
  <c r="X8" i="8"/>
  <c r="X9" i="8"/>
  <c r="X10" i="8"/>
  <c r="X11" i="8"/>
  <c r="X12" i="8"/>
  <c r="X13" i="8"/>
  <c r="X14" i="8"/>
  <c r="X15" i="8"/>
  <c r="X16" i="8"/>
  <c r="X17" i="8"/>
  <c r="X18" i="8"/>
  <c r="X19" i="8"/>
  <c r="X20" i="8"/>
  <c r="X21" i="8"/>
  <c r="X22" i="8"/>
  <c r="X23" i="8"/>
  <c r="X24" i="8"/>
  <c r="X25" i="8"/>
  <c r="X26" i="8"/>
  <c r="X27" i="8"/>
  <c r="X28" i="8"/>
  <c r="X29" i="8"/>
  <c r="X30" i="8"/>
  <c r="X31" i="8"/>
  <c r="X32" i="8"/>
  <c r="X33" i="8"/>
  <c r="X34" i="8"/>
  <c r="X35" i="8"/>
  <c r="X36" i="8"/>
  <c r="X37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X57" i="8"/>
  <c r="X58" i="8"/>
  <c r="X59" i="8"/>
  <c r="X60" i="8"/>
  <c r="X61" i="8"/>
  <c r="X62" i="8"/>
  <c r="X63" i="8"/>
  <c r="X64" i="8"/>
  <c r="X65" i="8"/>
  <c r="X66" i="8"/>
  <c r="X67" i="8"/>
  <c r="X68" i="8"/>
  <c r="X69" i="8"/>
  <c r="X70" i="8"/>
  <c r="X71" i="8"/>
  <c r="X72" i="8"/>
  <c r="X73" i="8"/>
  <c r="X74" i="8"/>
  <c r="X75" i="8"/>
  <c r="X76" i="8"/>
  <c r="X77" i="8"/>
  <c r="X78" i="8"/>
  <c r="X79" i="8"/>
  <c r="X80" i="8"/>
  <c r="X81" i="8"/>
  <c r="X82" i="8"/>
  <c r="X83" i="8"/>
  <c r="X84" i="8"/>
  <c r="X85" i="8"/>
  <c r="X86" i="8"/>
  <c r="X87" i="8"/>
  <c r="X88" i="8"/>
  <c r="X89" i="8"/>
  <c r="X90" i="8"/>
  <c r="X91" i="8"/>
  <c r="X92" i="8"/>
  <c r="X93" i="8"/>
  <c r="X94" i="8"/>
  <c r="X95" i="8"/>
  <c r="X96" i="8"/>
  <c r="X97" i="8"/>
  <c r="X98" i="8"/>
  <c r="X99" i="8"/>
  <c r="X100" i="8"/>
  <c r="X101" i="8"/>
  <c r="X102" i="8"/>
  <c r="X103" i="8"/>
  <c r="X104" i="8"/>
  <c r="X105" i="8"/>
  <c r="X106" i="8"/>
  <c r="X107" i="8"/>
  <c r="X108" i="8"/>
  <c r="X109" i="8"/>
  <c r="X110" i="8"/>
  <c r="X111" i="8"/>
  <c r="X112" i="8"/>
  <c r="X113" i="8"/>
  <c r="X114" i="8"/>
  <c r="X115" i="8"/>
  <c r="X116" i="8"/>
  <c r="X117" i="8"/>
  <c r="X118" i="8"/>
  <c r="X119" i="8"/>
  <c r="X120" i="8"/>
  <c r="X121" i="8"/>
  <c r="X122" i="8"/>
  <c r="X123" i="8"/>
  <c r="X124" i="8"/>
  <c r="X125" i="8"/>
  <c r="X126" i="8"/>
  <c r="X127" i="8"/>
  <c r="X128" i="8"/>
  <c r="X129" i="8"/>
  <c r="X130" i="8"/>
  <c r="X131" i="8"/>
  <c r="X132" i="8"/>
  <c r="X133" i="8"/>
  <c r="X134" i="8"/>
  <c r="X135" i="8"/>
  <c r="X136" i="8"/>
  <c r="X137" i="8"/>
  <c r="X138" i="8"/>
  <c r="X139" i="8"/>
  <c r="X140" i="8"/>
  <c r="X141" i="8"/>
  <c r="X142" i="8"/>
  <c r="X143" i="8"/>
  <c r="X144" i="8"/>
  <c r="X145" i="8"/>
  <c r="X146" i="8"/>
  <c r="X147" i="8"/>
  <c r="X148" i="8"/>
  <c r="X149" i="8"/>
  <c r="X150" i="8"/>
  <c r="X151" i="8"/>
  <c r="X152" i="8"/>
  <c r="X153" i="8"/>
  <c r="X154" i="8"/>
  <c r="X155" i="8"/>
  <c r="X156" i="8"/>
  <c r="X157" i="8"/>
  <c r="X158" i="8"/>
  <c r="X159" i="8"/>
  <c r="X160" i="8"/>
  <c r="X161" i="8"/>
  <c r="X162" i="8"/>
  <c r="X163" i="8"/>
  <c r="X164" i="8"/>
  <c r="X165" i="8"/>
  <c r="X166" i="8"/>
  <c r="X167" i="8"/>
  <c r="X168" i="8"/>
  <c r="X169" i="8"/>
  <c r="X170" i="8"/>
  <c r="X171" i="8"/>
  <c r="X172" i="8"/>
  <c r="X173" i="8"/>
  <c r="X174" i="8"/>
  <c r="X175" i="8"/>
  <c r="X176" i="8"/>
  <c r="X177" i="8"/>
  <c r="X178" i="8"/>
  <c r="X179" i="8"/>
  <c r="X180" i="8"/>
  <c r="X181" i="8"/>
  <c r="X182" i="8"/>
  <c r="X183" i="8"/>
  <c r="X184" i="8"/>
  <c r="X185" i="8"/>
  <c r="X186" i="8"/>
  <c r="X187" i="8"/>
  <c r="X188" i="8"/>
  <c r="X6" i="8"/>
  <c r="X5" i="8"/>
  <c r="AA25" i="1" l="1"/>
  <c r="AG25" i="1"/>
  <c r="S30" i="1" s="1"/>
  <c r="R31" i="1"/>
  <c r="AG26" i="1"/>
  <c r="AB26" i="1" s="1"/>
  <c r="AB25" i="1" l="1"/>
  <c r="R32" i="1"/>
  <c r="S31" i="1"/>
  <c r="C29" i="1"/>
  <c r="C27" i="1"/>
  <c r="AE23" i="1"/>
  <c r="AF23" i="1" s="1"/>
  <c r="AA23" i="1" s="1"/>
  <c r="AE24" i="1"/>
  <c r="AF24" i="1" s="1"/>
  <c r="AA24" i="1" s="1"/>
  <c r="H29" i="1" s="1"/>
  <c r="AB23" i="1"/>
  <c r="AH23" i="1"/>
  <c r="AH24" i="1"/>
  <c r="S32" i="1" l="1"/>
  <c r="G29" i="1"/>
  <c r="E29" i="1"/>
  <c r="E27" i="1"/>
  <c r="G27" i="1"/>
  <c r="D27" i="1"/>
  <c r="H27" i="1"/>
  <c r="D29" i="1"/>
  <c r="AG24" i="1"/>
  <c r="AB24" i="1" s="1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388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389" i="6"/>
  <c r="F388" i="6"/>
  <c r="F29" i="1" l="1"/>
  <c r="F337" i="6"/>
  <c r="I337" i="6"/>
  <c r="L337" i="6"/>
  <c r="O337" i="6"/>
  <c r="R337" i="6"/>
  <c r="U337" i="6"/>
  <c r="X337" i="6"/>
  <c r="F260" i="6"/>
  <c r="I260" i="6"/>
  <c r="L260" i="6"/>
  <c r="O260" i="6"/>
  <c r="R260" i="6"/>
  <c r="U260" i="6"/>
  <c r="X260" i="6"/>
  <c r="F267" i="6"/>
  <c r="I267" i="6"/>
  <c r="L267" i="6"/>
  <c r="O267" i="6"/>
  <c r="R267" i="6"/>
  <c r="U267" i="6"/>
  <c r="X267" i="6"/>
  <c r="F347" i="6"/>
  <c r="I347" i="6"/>
  <c r="L347" i="6"/>
  <c r="O347" i="6"/>
  <c r="R347" i="6"/>
  <c r="U347" i="6"/>
  <c r="X347" i="6"/>
  <c r="X254" i="6"/>
  <c r="U254" i="6"/>
  <c r="R254" i="6"/>
  <c r="O254" i="6"/>
  <c r="L254" i="6"/>
  <c r="L253" i="6"/>
  <c r="O253" i="6"/>
  <c r="R253" i="6"/>
  <c r="U253" i="6"/>
  <c r="X253" i="6"/>
  <c r="I254" i="6"/>
  <c r="F254" i="6"/>
  <c r="AF146" i="6"/>
  <c r="AG146" i="6"/>
  <c r="F146" i="6"/>
  <c r="H146" i="6"/>
  <c r="K146" i="6"/>
  <c r="N146" i="6"/>
  <c r="Q146" i="6"/>
  <c r="T146" i="6"/>
  <c r="W146" i="6"/>
  <c r="Z146" i="6"/>
  <c r="AF69" i="6"/>
  <c r="AG69" i="6"/>
  <c r="F69" i="6"/>
  <c r="H69" i="6"/>
  <c r="K69" i="6"/>
  <c r="N69" i="6"/>
  <c r="Q69" i="6"/>
  <c r="T69" i="6"/>
  <c r="W69" i="6"/>
  <c r="Z69" i="6"/>
  <c r="AG76" i="6"/>
  <c r="AF76" i="6"/>
  <c r="F76" i="6"/>
  <c r="H76" i="6"/>
  <c r="K76" i="6"/>
  <c r="N76" i="6"/>
  <c r="Q76" i="6"/>
  <c r="T76" i="6"/>
  <c r="W76" i="6"/>
  <c r="Z76" i="6"/>
  <c r="AF156" i="6"/>
  <c r="AG156" i="6"/>
  <c r="F156" i="6"/>
  <c r="H156" i="6"/>
  <c r="K156" i="6"/>
  <c r="N156" i="6"/>
  <c r="Q156" i="6"/>
  <c r="T156" i="6"/>
  <c r="W156" i="6"/>
  <c r="Z156" i="6"/>
  <c r="AF63" i="6"/>
  <c r="AG63" i="6"/>
  <c r="F63" i="6"/>
  <c r="H63" i="6"/>
  <c r="K63" i="6"/>
  <c r="N63" i="6"/>
  <c r="Q63" i="6"/>
  <c r="T63" i="6"/>
  <c r="W63" i="6"/>
  <c r="Z63" i="6"/>
  <c r="AE195" i="6" l="1"/>
  <c r="E7" i="1"/>
  <c r="Z386" i="6" l="1"/>
  <c r="Y386" i="6"/>
  <c r="W386" i="6"/>
  <c r="V386" i="6"/>
  <c r="T386" i="6"/>
  <c r="S386" i="6"/>
  <c r="Q386" i="6"/>
  <c r="P386" i="6"/>
  <c r="N386" i="6"/>
  <c r="M386" i="6"/>
  <c r="K386" i="6"/>
  <c r="J386" i="6"/>
  <c r="AD195" i="6" l="1"/>
  <c r="AB195" i="6"/>
  <c r="AA195" i="6"/>
  <c r="Y195" i="6"/>
  <c r="X195" i="6"/>
  <c r="V195" i="6"/>
  <c r="U195" i="6"/>
  <c r="S195" i="6"/>
  <c r="R195" i="6"/>
  <c r="P195" i="6"/>
  <c r="O195" i="6"/>
  <c r="M195" i="6"/>
  <c r="L195" i="6"/>
  <c r="J195" i="6"/>
  <c r="I195" i="6"/>
  <c r="AF7" i="6" l="1"/>
  <c r="AG7" i="6"/>
  <c r="AF8" i="6"/>
  <c r="AG8" i="6"/>
  <c r="AF9" i="6"/>
  <c r="AG9" i="6"/>
  <c r="AF10" i="6"/>
  <c r="AG10" i="6"/>
  <c r="AF11" i="6"/>
  <c r="AG11" i="6"/>
  <c r="AF12" i="6"/>
  <c r="AG12" i="6"/>
  <c r="AF13" i="6"/>
  <c r="AG13" i="6"/>
  <c r="AF14" i="6"/>
  <c r="AG14" i="6"/>
  <c r="AF15" i="6"/>
  <c r="AG15" i="6"/>
  <c r="AF16" i="6"/>
  <c r="AG16" i="6"/>
  <c r="AF17" i="6"/>
  <c r="AG17" i="6"/>
  <c r="AF18" i="6"/>
  <c r="AG18" i="6"/>
  <c r="AF19" i="6"/>
  <c r="AG19" i="6"/>
  <c r="AF20" i="6"/>
  <c r="AG20" i="6"/>
  <c r="AF21" i="6"/>
  <c r="AG21" i="6"/>
  <c r="AF22" i="6"/>
  <c r="AG22" i="6"/>
  <c r="AF23" i="6"/>
  <c r="AG23" i="6"/>
  <c r="AF24" i="6"/>
  <c r="AG24" i="6"/>
  <c r="AF25" i="6"/>
  <c r="AG25" i="6"/>
  <c r="AF26" i="6"/>
  <c r="AG26" i="6"/>
  <c r="AF27" i="6"/>
  <c r="AG27" i="6"/>
  <c r="AF28" i="6"/>
  <c r="AG28" i="6"/>
  <c r="AF29" i="6"/>
  <c r="AG29" i="6"/>
  <c r="AF30" i="6"/>
  <c r="AG30" i="6"/>
  <c r="AF31" i="6"/>
  <c r="AG31" i="6"/>
  <c r="AF32" i="6"/>
  <c r="AG32" i="6"/>
  <c r="AF33" i="6"/>
  <c r="AG33" i="6"/>
  <c r="AF34" i="6"/>
  <c r="AG34" i="6"/>
  <c r="AF35" i="6"/>
  <c r="AG35" i="6"/>
  <c r="AF36" i="6"/>
  <c r="AG36" i="6"/>
  <c r="AF37" i="6"/>
  <c r="AG37" i="6"/>
  <c r="AF38" i="6"/>
  <c r="AG38" i="6"/>
  <c r="AF39" i="6"/>
  <c r="AG39" i="6"/>
  <c r="AF40" i="6"/>
  <c r="AG40" i="6"/>
  <c r="AF41" i="6"/>
  <c r="AG41" i="6"/>
  <c r="AF42" i="6"/>
  <c r="AG42" i="6"/>
  <c r="AF43" i="6"/>
  <c r="AG43" i="6"/>
  <c r="AF44" i="6"/>
  <c r="AG44" i="6"/>
  <c r="AF45" i="6"/>
  <c r="AG45" i="6"/>
  <c r="AF46" i="6"/>
  <c r="AG46" i="6"/>
  <c r="AF47" i="6"/>
  <c r="AG47" i="6"/>
  <c r="AF48" i="6"/>
  <c r="AG48" i="6"/>
  <c r="AF49" i="6"/>
  <c r="AG49" i="6"/>
  <c r="AF50" i="6"/>
  <c r="AG50" i="6"/>
  <c r="AF51" i="6"/>
  <c r="AG51" i="6"/>
  <c r="AF52" i="6"/>
  <c r="AG52" i="6"/>
  <c r="AF53" i="6"/>
  <c r="AG53" i="6"/>
  <c r="AF54" i="6"/>
  <c r="AG54" i="6"/>
  <c r="AF55" i="6"/>
  <c r="AG55" i="6"/>
  <c r="AF56" i="6"/>
  <c r="AG56" i="6"/>
  <c r="AF57" i="6"/>
  <c r="AG57" i="6"/>
  <c r="AF58" i="6"/>
  <c r="AG58" i="6"/>
  <c r="AF59" i="6"/>
  <c r="AG59" i="6"/>
  <c r="AF60" i="6"/>
  <c r="AG60" i="6"/>
  <c r="AF61" i="6"/>
  <c r="AG61" i="6"/>
  <c r="AF62" i="6"/>
  <c r="AG62" i="6"/>
  <c r="AF64" i="6"/>
  <c r="AG64" i="6"/>
  <c r="AF65" i="6"/>
  <c r="AG65" i="6"/>
  <c r="AF66" i="6"/>
  <c r="AG66" i="6"/>
  <c r="AF67" i="6"/>
  <c r="AG67" i="6"/>
  <c r="AF68" i="6"/>
  <c r="AG68" i="6"/>
  <c r="AF70" i="6"/>
  <c r="AG70" i="6"/>
  <c r="AF71" i="6"/>
  <c r="AG71" i="6"/>
  <c r="AF72" i="6"/>
  <c r="AG72" i="6"/>
  <c r="AF73" i="6"/>
  <c r="AG73" i="6"/>
  <c r="AF74" i="6"/>
  <c r="AG74" i="6"/>
  <c r="AF75" i="6"/>
  <c r="AG75" i="6"/>
  <c r="AF77" i="6"/>
  <c r="AG77" i="6"/>
  <c r="AF78" i="6"/>
  <c r="AG78" i="6"/>
  <c r="AF79" i="6"/>
  <c r="AG79" i="6"/>
  <c r="AF80" i="6"/>
  <c r="AG80" i="6"/>
  <c r="AF81" i="6"/>
  <c r="AG81" i="6"/>
  <c r="AF82" i="6"/>
  <c r="AG82" i="6"/>
  <c r="AF83" i="6"/>
  <c r="AG83" i="6"/>
  <c r="AF84" i="6"/>
  <c r="AG84" i="6"/>
  <c r="AF85" i="6"/>
  <c r="AG85" i="6"/>
  <c r="AF86" i="6"/>
  <c r="AG86" i="6"/>
  <c r="AF87" i="6"/>
  <c r="AG87" i="6"/>
  <c r="AF88" i="6"/>
  <c r="AG88" i="6"/>
  <c r="AF89" i="6"/>
  <c r="AG89" i="6"/>
  <c r="AF90" i="6"/>
  <c r="AG90" i="6"/>
  <c r="AF91" i="6"/>
  <c r="AG91" i="6"/>
  <c r="AF92" i="6"/>
  <c r="AG92" i="6"/>
  <c r="AF93" i="6"/>
  <c r="AG93" i="6"/>
  <c r="AF94" i="6"/>
  <c r="AG94" i="6"/>
  <c r="AF95" i="6"/>
  <c r="AG95" i="6"/>
  <c r="AF96" i="6"/>
  <c r="AG96" i="6"/>
  <c r="AF97" i="6"/>
  <c r="AG97" i="6"/>
  <c r="AF98" i="6"/>
  <c r="AG98" i="6"/>
  <c r="AF99" i="6"/>
  <c r="AG99" i="6"/>
  <c r="AF100" i="6"/>
  <c r="AG100" i="6"/>
  <c r="AF101" i="6"/>
  <c r="AG101" i="6"/>
  <c r="AF102" i="6"/>
  <c r="AG102" i="6"/>
  <c r="AF103" i="6"/>
  <c r="AG103" i="6"/>
  <c r="AF104" i="6"/>
  <c r="AG104" i="6"/>
  <c r="AF105" i="6"/>
  <c r="AG105" i="6"/>
  <c r="AF106" i="6"/>
  <c r="AG106" i="6"/>
  <c r="AF107" i="6"/>
  <c r="AG107" i="6"/>
  <c r="AF108" i="6"/>
  <c r="AG108" i="6"/>
  <c r="AF109" i="6"/>
  <c r="AG109" i="6"/>
  <c r="AF110" i="6"/>
  <c r="AG110" i="6"/>
  <c r="AF111" i="6"/>
  <c r="AG111" i="6"/>
  <c r="AF112" i="6"/>
  <c r="AG112" i="6"/>
  <c r="AF113" i="6"/>
  <c r="AG113" i="6"/>
  <c r="AF114" i="6"/>
  <c r="AG114" i="6"/>
  <c r="AF115" i="6"/>
  <c r="AG115" i="6"/>
  <c r="AF116" i="6"/>
  <c r="AG116" i="6"/>
  <c r="AF117" i="6"/>
  <c r="AG117" i="6"/>
  <c r="AF118" i="6"/>
  <c r="AG118" i="6"/>
  <c r="AF119" i="6"/>
  <c r="AG119" i="6"/>
  <c r="AF120" i="6"/>
  <c r="AG120" i="6"/>
  <c r="AF121" i="6"/>
  <c r="AG121" i="6"/>
  <c r="AF122" i="6"/>
  <c r="AG122" i="6"/>
  <c r="AF123" i="6"/>
  <c r="AG123" i="6"/>
  <c r="AF124" i="6"/>
  <c r="AG124" i="6"/>
  <c r="AF125" i="6"/>
  <c r="AG125" i="6"/>
  <c r="AF126" i="6"/>
  <c r="AG126" i="6"/>
  <c r="AF127" i="6"/>
  <c r="AG127" i="6"/>
  <c r="AF128" i="6"/>
  <c r="AG128" i="6"/>
  <c r="AF129" i="6"/>
  <c r="AG129" i="6"/>
  <c r="AF130" i="6"/>
  <c r="AG130" i="6"/>
  <c r="AF131" i="6"/>
  <c r="AG131" i="6"/>
  <c r="AF132" i="6"/>
  <c r="AG132" i="6"/>
  <c r="AF133" i="6"/>
  <c r="AG133" i="6"/>
  <c r="AF134" i="6"/>
  <c r="AG134" i="6"/>
  <c r="AF135" i="6"/>
  <c r="AG135" i="6"/>
  <c r="AF136" i="6"/>
  <c r="AG136" i="6"/>
  <c r="AF137" i="6"/>
  <c r="AG137" i="6"/>
  <c r="AF138" i="6"/>
  <c r="AG138" i="6"/>
  <c r="AF139" i="6"/>
  <c r="AG139" i="6"/>
  <c r="AF140" i="6"/>
  <c r="AG140" i="6"/>
  <c r="AF141" i="6"/>
  <c r="AG141" i="6"/>
  <c r="AF142" i="6"/>
  <c r="AG142" i="6"/>
  <c r="AF143" i="6"/>
  <c r="AG143" i="6"/>
  <c r="AF144" i="6"/>
  <c r="AG144" i="6"/>
  <c r="AF145" i="6"/>
  <c r="AG145" i="6"/>
  <c r="AF147" i="6"/>
  <c r="AG147" i="6"/>
  <c r="AF148" i="6"/>
  <c r="AG148" i="6"/>
  <c r="AF149" i="6"/>
  <c r="AG149" i="6"/>
  <c r="AF150" i="6"/>
  <c r="AG150" i="6"/>
  <c r="AF151" i="6"/>
  <c r="AG151" i="6"/>
  <c r="AF152" i="6"/>
  <c r="AG152" i="6"/>
  <c r="AF153" i="6"/>
  <c r="AG153" i="6"/>
  <c r="AF154" i="6"/>
  <c r="AG154" i="6"/>
  <c r="AF155" i="6"/>
  <c r="AG155" i="6"/>
  <c r="AF157" i="6"/>
  <c r="AG157" i="6"/>
  <c r="AF158" i="6"/>
  <c r="AG158" i="6"/>
  <c r="AF159" i="6"/>
  <c r="AG159" i="6"/>
  <c r="AF160" i="6"/>
  <c r="AG160" i="6"/>
  <c r="AF161" i="6"/>
  <c r="AG161" i="6"/>
  <c r="AF162" i="6"/>
  <c r="AG162" i="6"/>
  <c r="AF163" i="6"/>
  <c r="AG163" i="6"/>
  <c r="AF164" i="6"/>
  <c r="AG164" i="6"/>
  <c r="AF165" i="6"/>
  <c r="AG165" i="6"/>
  <c r="AF166" i="6"/>
  <c r="AG166" i="6"/>
  <c r="AF167" i="6"/>
  <c r="AG167" i="6"/>
  <c r="AF168" i="6"/>
  <c r="AG168" i="6"/>
  <c r="AF169" i="6"/>
  <c r="AG169" i="6"/>
  <c r="AF170" i="6"/>
  <c r="AG170" i="6"/>
  <c r="AF171" i="6"/>
  <c r="AG171" i="6"/>
  <c r="AF172" i="6"/>
  <c r="AG172" i="6"/>
  <c r="AF173" i="6"/>
  <c r="AG173" i="6"/>
  <c r="AF174" i="6"/>
  <c r="AG174" i="6"/>
  <c r="AF175" i="6"/>
  <c r="AG175" i="6"/>
  <c r="AF176" i="6"/>
  <c r="AG176" i="6"/>
  <c r="AF177" i="6"/>
  <c r="AG177" i="6"/>
  <c r="AF178" i="6"/>
  <c r="AG178" i="6"/>
  <c r="AF179" i="6"/>
  <c r="AG179" i="6"/>
  <c r="AF180" i="6"/>
  <c r="AG180" i="6"/>
  <c r="AF181" i="6"/>
  <c r="AG181" i="6"/>
  <c r="AF182" i="6"/>
  <c r="AG182" i="6"/>
  <c r="AF183" i="6"/>
  <c r="AG183" i="6"/>
  <c r="AF184" i="6"/>
  <c r="AG184" i="6"/>
  <c r="AF185" i="6"/>
  <c r="AG185" i="6"/>
  <c r="AF186" i="6"/>
  <c r="AG186" i="6"/>
  <c r="AF187" i="6"/>
  <c r="AG187" i="6"/>
  <c r="AF188" i="6"/>
  <c r="AG188" i="6"/>
  <c r="AF189" i="6"/>
  <c r="AG189" i="6"/>
  <c r="AF190" i="6"/>
  <c r="AG190" i="6"/>
  <c r="AF191" i="6"/>
  <c r="AG191" i="6"/>
  <c r="AF192" i="6"/>
  <c r="AG192" i="6"/>
  <c r="AF193" i="6"/>
  <c r="AG193" i="6"/>
  <c r="AF194" i="6"/>
  <c r="AG194" i="6"/>
  <c r="AG6" i="6"/>
  <c r="AF6" i="6"/>
  <c r="G195" i="6"/>
  <c r="AB386" i="6" l="1"/>
  <c r="AA386" i="6"/>
  <c r="AG195" i="6"/>
  <c r="AF195" i="6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L157" i="8"/>
  <c r="L158" i="8"/>
  <c r="L159" i="8"/>
  <c r="L160" i="8"/>
  <c r="L161" i="8"/>
  <c r="L162" i="8"/>
  <c r="L163" i="8"/>
  <c r="L164" i="8"/>
  <c r="L165" i="8"/>
  <c r="L166" i="8"/>
  <c r="L167" i="8"/>
  <c r="L168" i="8"/>
  <c r="L169" i="8"/>
  <c r="L170" i="8"/>
  <c r="L171" i="8"/>
  <c r="L172" i="8"/>
  <c r="L173" i="8"/>
  <c r="L174" i="8"/>
  <c r="L175" i="8"/>
  <c r="L176" i="8"/>
  <c r="L177" i="8"/>
  <c r="L178" i="8"/>
  <c r="L179" i="8"/>
  <c r="L180" i="8"/>
  <c r="L181" i="8"/>
  <c r="L182" i="8"/>
  <c r="L183" i="8"/>
  <c r="L184" i="8"/>
  <c r="L185" i="8"/>
  <c r="L186" i="8"/>
  <c r="L187" i="8"/>
  <c r="L188" i="8"/>
  <c r="L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5" i="8"/>
  <c r="AH8" i="1" l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7" i="1"/>
  <c r="AI7" i="1"/>
  <c r="AK25" i="1" s="1"/>
  <c r="AB7" i="1"/>
  <c r="AK24" i="1" l="1"/>
  <c r="AK23" i="1"/>
  <c r="R26" i="1"/>
  <c r="R25" i="1"/>
  <c r="R24" i="1"/>
  <c r="S22" i="1"/>
  <c r="S23" i="1"/>
  <c r="R21" i="1"/>
  <c r="R20" i="1"/>
  <c r="S19" i="1"/>
  <c r="R17" i="1"/>
  <c r="S18" i="1"/>
  <c r="R16" i="1"/>
  <c r="R15" i="1"/>
  <c r="S26" i="1"/>
  <c r="S25" i="1"/>
  <c r="S24" i="1"/>
  <c r="R22" i="1"/>
  <c r="R23" i="1"/>
  <c r="S21" i="1"/>
  <c r="S20" i="1"/>
  <c r="R19" i="1"/>
  <c r="S17" i="1"/>
  <c r="R18" i="1"/>
  <c r="S16" i="1"/>
  <c r="S15" i="1"/>
  <c r="AK8" i="1"/>
  <c r="AK7" i="1"/>
  <c r="AK21" i="1"/>
  <c r="AK19" i="1"/>
  <c r="AK17" i="1"/>
  <c r="AK15" i="1"/>
  <c r="AK13" i="1"/>
  <c r="AK11" i="1"/>
  <c r="AK9" i="1"/>
  <c r="AK22" i="1"/>
  <c r="AK20" i="1"/>
  <c r="AK18" i="1"/>
  <c r="AK16" i="1"/>
  <c r="AK14" i="1"/>
  <c r="AK12" i="1"/>
  <c r="AK10" i="1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10" i="8"/>
  <c r="O111" i="8"/>
  <c r="O112" i="8"/>
  <c r="O113" i="8"/>
  <c r="O114" i="8"/>
  <c r="O115" i="8"/>
  <c r="O116" i="8"/>
  <c r="O117" i="8"/>
  <c r="O118" i="8"/>
  <c r="O119" i="8"/>
  <c r="O120" i="8"/>
  <c r="O121" i="8"/>
  <c r="O122" i="8"/>
  <c r="O123" i="8"/>
  <c r="O124" i="8"/>
  <c r="O125" i="8"/>
  <c r="O126" i="8"/>
  <c r="O127" i="8"/>
  <c r="O128" i="8"/>
  <c r="O129" i="8"/>
  <c r="O130" i="8"/>
  <c r="O131" i="8"/>
  <c r="O132" i="8"/>
  <c r="O133" i="8"/>
  <c r="O134" i="8"/>
  <c r="O135" i="8"/>
  <c r="O136" i="8"/>
  <c r="O137" i="8"/>
  <c r="O138" i="8"/>
  <c r="O139" i="8"/>
  <c r="O140" i="8"/>
  <c r="O141" i="8"/>
  <c r="O142" i="8"/>
  <c r="O143" i="8"/>
  <c r="O144" i="8"/>
  <c r="O145" i="8"/>
  <c r="O146" i="8"/>
  <c r="O147" i="8"/>
  <c r="O148" i="8"/>
  <c r="O149" i="8"/>
  <c r="O150" i="8"/>
  <c r="O151" i="8"/>
  <c r="O152" i="8"/>
  <c r="O153" i="8"/>
  <c r="O154" i="8"/>
  <c r="O155" i="8"/>
  <c r="O156" i="8"/>
  <c r="O157" i="8"/>
  <c r="O158" i="8"/>
  <c r="O159" i="8"/>
  <c r="O160" i="8"/>
  <c r="O161" i="8"/>
  <c r="O162" i="8"/>
  <c r="O163" i="8"/>
  <c r="O164" i="8"/>
  <c r="O165" i="8"/>
  <c r="O166" i="8"/>
  <c r="O167" i="8"/>
  <c r="O168" i="8"/>
  <c r="O169" i="8"/>
  <c r="O170" i="8"/>
  <c r="O171" i="8"/>
  <c r="O172" i="8"/>
  <c r="O173" i="8"/>
  <c r="O174" i="8"/>
  <c r="O175" i="8"/>
  <c r="O176" i="8"/>
  <c r="O177" i="8"/>
  <c r="O178" i="8"/>
  <c r="O179" i="8"/>
  <c r="O180" i="8"/>
  <c r="O181" i="8"/>
  <c r="O182" i="8"/>
  <c r="O183" i="8"/>
  <c r="O184" i="8"/>
  <c r="O185" i="8"/>
  <c r="O186" i="8"/>
  <c r="O187" i="8"/>
  <c r="O188" i="8"/>
  <c r="O6" i="8"/>
  <c r="O5" i="8"/>
  <c r="AM12" i="1" l="1"/>
  <c r="S14" i="1" s="1"/>
  <c r="AL12" i="1"/>
  <c r="R14" i="1" s="1"/>
  <c r="AM10" i="1"/>
  <c r="S12" i="1" s="1"/>
  <c r="AL10" i="1"/>
  <c r="R12" i="1" s="1"/>
  <c r="AM11" i="1"/>
  <c r="S13" i="1" s="1"/>
  <c r="AL11" i="1"/>
  <c r="R13" i="1" s="1"/>
  <c r="AL7" i="1"/>
  <c r="R11" i="1" s="1"/>
  <c r="AM7" i="1"/>
  <c r="S11" i="1" s="1"/>
  <c r="R27" i="1" l="1"/>
  <c r="S27" i="1"/>
  <c r="I7" i="1"/>
  <c r="H7" i="1"/>
  <c r="G7" i="1"/>
  <c r="F7" i="1"/>
  <c r="K7" i="1" l="1"/>
  <c r="O7" i="1" s="1"/>
  <c r="J7" i="1"/>
  <c r="N7" i="1" s="1"/>
  <c r="F86" i="6" l="1"/>
  <c r="H86" i="6"/>
  <c r="K86" i="6"/>
  <c r="N86" i="6"/>
  <c r="Q86" i="6"/>
  <c r="T86" i="6"/>
  <c r="W86" i="6"/>
  <c r="Z86" i="6"/>
  <c r="F179" i="6" l="1"/>
  <c r="H179" i="6"/>
  <c r="K179" i="6"/>
  <c r="N179" i="6"/>
  <c r="Q179" i="6"/>
  <c r="T179" i="6"/>
  <c r="W179" i="6"/>
  <c r="Z179" i="6"/>
  <c r="AE11" i="1"/>
  <c r="F38" i="6" l="1"/>
  <c r="H38" i="6"/>
  <c r="K38" i="6"/>
  <c r="N38" i="6"/>
  <c r="Q38" i="6"/>
  <c r="T38" i="6"/>
  <c r="W38" i="6"/>
  <c r="Z38" i="6"/>
  <c r="F53" i="6"/>
  <c r="H53" i="6"/>
  <c r="K53" i="6"/>
  <c r="N53" i="6"/>
  <c r="Q53" i="6"/>
  <c r="T53" i="6"/>
  <c r="W53" i="6"/>
  <c r="Z53" i="6"/>
  <c r="F61" i="6"/>
  <c r="H61" i="6"/>
  <c r="K61" i="6"/>
  <c r="N61" i="6"/>
  <c r="Q61" i="6"/>
  <c r="T61" i="6"/>
  <c r="W61" i="6"/>
  <c r="Z61" i="6"/>
  <c r="F78" i="6"/>
  <c r="H78" i="6"/>
  <c r="K78" i="6"/>
  <c r="N78" i="6"/>
  <c r="Q78" i="6"/>
  <c r="T78" i="6"/>
  <c r="W78" i="6"/>
  <c r="Z78" i="6"/>
  <c r="F80" i="6"/>
  <c r="H80" i="6"/>
  <c r="K80" i="6"/>
  <c r="N80" i="6"/>
  <c r="Q80" i="6"/>
  <c r="T80" i="6"/>
  <c r="W80" i="6"/>
  <c r="Z80" i="6"/>
  <c r="F91" i="6"/>
  <c r="H91" i="6"/>
  <c r="K91" i="6"/>
  <c r="N91" i="6"/>
  <c r="Q91" i="6"/>
  <c r="T91" i="6"/>
  <c r="W91" i="6"/>
  <c r="Z91" i="6"/>
  <c r="F129" i="6"/>
  <c r="H129" i="6"/>
  <c r="K129" i="6"/>
  <c r="N129" i="6"/>
  <c r="Q129" i="6"/>
  <c r="T129" i="6"/>
  <c r="W129" i="6"/>
  <c r="Z129" i="6"/>
  <c r="F148" i="6"/>
  <c r="H148" i="6"/>
  <c r="K148" i="6"/>
  <c r="N148" i="6"/>
  <c r="Q148" i="6"/>
  <c r="T148" i="6"/>
  <c r="W148" i="6"/>
  <c r="Z148" i="6"/>
  <c r="F158" i="6"/>
  <c r="H158" i="6"/>
  <c r="K158" i="6"/>
  <c r="N158" i="6"/>
  <c r="Q158" i="6"/>
  <c r="T158" i="6"/>
  <c r="W158" i="6"/>
  <c r="Z158" i="6"/>
  <c r="F165" i="6"/>
  <c r="H165" i="6"/>
  <c r="K165" i="6"/>
  <c r="N165" i="6"/>
  <c r="Q165" i="6"/>
  <c r="T165" i="6"/>
  <c r="W165" i="6"/>
  <c r="Z165" i="6"/>
  <c r="F176" i="6"/>
  <c r="H176" i="6"/>
  <c r="K176" i="6"/>
  <c r="N176" i="6"/>
  <c r="Q176" i="6"/>
  <c r="T176" i="6"/>
  <c r="W176" i="6"/>
  <c r="Z176" i="6"/>
  <c r="F189" i="6"/>
  <c r="H189" i="6"/>
  <c r="K189" i="6"/>
  <c r="N189" i="6"/>
  <c r="Q189" i="6"/>
  <c r="T189" i="6"/>
  <c r="W189" i="6"/>
  <c r="Z189" i="6"/>
  <c r="F7" i="6"/>
  <c r="H7" i="6"/>
  <c r="K7" i="6"/>
  <c r="N7" i="6"/>
  <c r="Q7" i="6"/>
  <c r="T7" i="6"/>
  <c r="W7" i="6"/>
  <c r="Z7" i="6"/>
  <c r="F14" i="6"/>
  <c r="H14" i="6"/>
  <c r="K14" i="6"/>
  <c r="N14" i="6"/>
  <c r="Q14" i="6"/>
  <c r="T14" i="6"/>
  <c r="W14" i="6"/>
  <c r="Z14" i="6"/>
  <c r="F30" i="6"/>
  <c r="H30" i="6"/>
  <c r="K30" i="6"/>
  <c r="N30" i="6"/>
  <c r="Q30" i="6"/>
  <c r="T30" i="6"/>
  <c r="W30" i="6"/>
  <c r="Z30" i="6"/>
  <c r="F33" i="6"/>
  <c r="H33" i="6"/>
  <c r="K33" i="6"/>
  <c r="N33" i="6"/>
  <c r="Q33" i="6"/>
  <c r="T33" i="6"/>
  <c r="W33" i="6"/>
  <c r="Z33" i="6"/>
  <c r="F37" i="6"/>
  <c r="H37" i="6"/>
  <c r="K37" i="6"/>
  <c r="N37" i="6"/>
  <c r="Q37" i="6"/>
  <c r="T37" i="6"/>
  <c r="W37" i="6"/>
  <c r="Z37" i="6"/>
  <c r="F55" i="6"/>
  <c r="H55" i="6"/>
  <c r="K55" i="6"/>
  <c r="N55" i="6"/>
  <c r="Q55" i="6"/>
  <c r="T55" i="6"/>
  <c r="W55" i="6"/>
  <c r="Z55" i="6"/>
  <c r="F77" i="6"/>
  <c r="H77" i="6"/>
  <c r="K77" i="6"/>
  <c r="N77" i="6"/>
  <c r="Q77" i="6"/>
  <c r="T77" i="6"/>
  <c r="W77" i="6"/>
  <c r="Z77" i="6"/>
  <c r="F82" i="6"/>
  <c r="H82" i="6"/>
  <c r="K82" i="6"/>
  <c r="N82" i="6"/>
  <c r="Q82" i="6"/>
  <c r="T82" i="6"/>
  <c r="W82" i="6"/>
  <c r="Z82" i="6"/>
  <c r="F100" i="6"/>
  <c r="H100" i="6"/>
  <c r="K100" i="6"/>
  <c r="N100" i="6"/>
  <c r="Q100" i="6"/>
  <c r="T100" i="6"/>
  <c r="W100" i="6"/>
  <c r="Z100" i="6"/>
  <c r="F122" i="6"/>
  <c r="H122" i="6"/>
  <c r="K122" i="6"/>
  <c r="N122" i="6"/>
  <c r="Q122" i="6"/>
  <c r="T122" i="6"/>
  <c r="W122" i="6"/>
  <c r="Z122" i="6"/>
  <c r="F27" i="6"/>
  <c r="H27" i="6"/>
  <c r="K27" i="6"/>
  <c r="N27" i="6"/>
  <c r="Q27" i="6"/>
  <c r="T27" i="6"/>
  <c r="W27" i="6"/>
  <c r="Z27" i="6"/>
  <c r="F18" i="6"/>
  <c r="H18" i="6"/>
  <c r="K18" i="6"/>
  <c r="N18" i="6"/>
  <c r="Q18" i="6"/>
  <c r="T18" i="6"/>
  <c r="W18" i="6"/>
  <c r="Z18" i="6"/>
  <c r="F101" i="6"/>
  <c r="H101" i="6"/>
  <c r="K101" i="6"/>
  <c r="N101" i="6"/>
  <c r="Q101" i="6"/>
  <c r="T101" i="6"/>
  <c r="W101" i="6"/>
  <c r="Z101" i="6"/>
  <c r="F9" i="6"/>
  <c r="H9" i="6"/>
  <c r="K9" i="6"/>
  <c r="N9" i="6"/>
  <c r="Q9" i="6"/>
  <c r="T9" i="6"/>
  <c r="W9" i="6"/>
  <c r="Z9" i="6"/>
  <c r="F44" i="6"/>
  <c r="H44" i="6"/>
  <c r="K44" i="6"/>
  <c r="N44" i="6"/>
  <c r="Q44" i="6"/>
  <c r="T44" i="6"/>
  <c r="W44" i="6"/>
  <c r="Z44" i="6"/>
  <c r="F102" i="6"/>
  <c r="H102" i="6"/>
  <c r="K102" i="6"/>
  <c r="N102" i="6"/>
  <c r="Q102" i="6"/>
  <c r="T102" i="6"/>
  <c r="W102" i="6"/>
  <c r="Z102" i="6"/>
  <c r="F116" i="6"/>
  <c r="H116" i="6"/>
  <c r="K116" i="6"/>
  <c r="N116" i="6"/>
  <c r="Q116" i="6"/>
  <c r="T116" i="6"/>
  <c r="W116" i="6"/>
  <c r="Z116" i="6"/>
  <c r="F125" i="6"/>
  <c r="H125" i="6"/>
  <c r="K125" i="6"/>
  <c r="N125" i="6"/>
  <c r="Q125" i="6"/>
  <c r="T125" i="6"/>
  <c r="W125" i="6"/>
  <c r="Z125" i="6"/>
  <c r="F161" i="6"/>
  <c r="H161" i="6"/>
  <c r="K161" i="6"/>
  <c r="N161" i="6"/>
  <c r="Q161" i="6"/>
  <c r="T161" i="6"/>
  <c r="W161" i="6"/>
  <c r="Z161" i="6"/>
  <c r="F50" i="6"/>
  <c r="H50" i="6"/>
  <c r="K50" i="6"/>
  <c r="N50" i="6"/>
  <c r="Q50" i="6"/>
  <c r="T50" i="6"/>
  <c r="W50" i="6"/>
  <c r="Z50" i="6"/>
  <c r="F118" i="6"/>
  <c r="H118" i="6"/>
  <c r="K118" i="6"/>
  <c r="N118" i="6"/>
  <c r="Q118" i="6"/>
  <c r="T118" i="6"/>
  <c r="W118" i="6"/>
  <c r="Z118" i="6"/>
  <c r="F133" i="6"/>
  <c r="H133" i="6"/>
  <c r="K133" i="6"/>
  <c r="N133" i="6"/>
  <c r="Q133" i="6"/>
  <c r="T133" i="6"/>
  <c r="W133" i="6"/>
  <c r="Z133" i="6"/>
  <c r="F147" i="6"/>
  <c r="H147" i="6"/>
  <c r="K147" i="6"/>
  <c r="N147" i="6"/>
  <c r="Q147" i="6"/>
  <c r="T147" i="6"/>
  <c r="W147" i="6"/>
  <c r="Z147" i="6"/>
  <c r="F164" i="6"/>
  <c r="H164" i="6"/>
  <c r="K164" i="6"/>
  <c r="N164" i="6"/>
  <c r="Q164" i="6"/>
  <c r="T164" i="6"/>
  <c r="W164" i="6"/>
  <c r="Z164" i="6"/>
  <c r="F6" i="6"/>
  <c r="H6" i="6"/>
  <c r="K6" i="6"/>
  <c r="N6" i="6"/>
  <c r="Q6" i="6"/>
  <c r="T6" i="6"/>
  <c r="W6" i="6"/>
  <c r="Z6" i="6"/>
  <c r="F15" i="6"/>
  <c r="H15" i="6"/>
  <c r="K15" i="6"/>
  <c r="N15" i="6"/>
  <c r="Q15" i="6"/>
  <c r="T15" i="6"/>
  <c r="W15" i="6"/>
  <c r="Z15" i="6"/>
  <c r="F49" i="6"/>
  <c r="H49" i="6"/>
  <c r="K49" i="6"/>
  <c r="N49" i="6"/>
  <c r="Q49" i="6"/>
  <c r="T49" i="6"/>
  <c r="W49" i="6"/>
  <c r="Z49" i="6"/>
  <c r="F137" i="6"/>
  <c r="H137" i="6"/>
  <c r="K137" i="6"/>
  <c r="N137" i="6"/>
  <c r="Q137" i="6"/>
  <c r="T137" i="6"/>
  <c r="W137" i="6"/>
  <c r="Z137" i="6"/>
  <c r="F13" i="6"/>
  <c r="H13" i="6"/>
  <c r="K13" i="6"/>
  <c r="N13" i="6"/>
  <c r="Q13" i="6"/>
  <c r="T13" i="6"/>
  <c r="W13" i="6"/>
  <c r="Z13" i="6"/>
  <c r="F35" i="6"/>
  <c r="H35" i="6"/>
  <c r="K35" i="6"/>
  <c r="N35" i="6"/>
  <c r="Q35" i="6"/>
  <c r="T35" i="6"/>
  <c r="W35" i="6"/>
  <c r="Z35" i="6"/>
  <c r="F39" i="6"/>
  <c r="H39" i="6"/>
  <c r="K39" i="6"/>
  <c r="N39" i="6"/>
  <c r="Q39" i="6"/>
  <c r="T39" i="6"/>
  <c r="W39" i="6"/>
  <c r="Z39" i="6"/>
  <c r="F64" i="6"/>
  <c r="H64" i="6"/>
  <c r="K64" i="6"/>
  <c r="N64" i="6"/>
  <c r="Q64" i="6"/>
  <c r="T64" i="6"/>
  <c r="W64" i="6"/>
  <c r="Z64" i="6"/>
  <c r="F75" i="6"/>
  <c r="H75" i="6"/>
  <c r="K75" i="6"/>
  <c r="N75" i="6"/>
  <c r="Q75" i="6"/>
  <c r="T75" i="6"/>
  <c r="W75" i="6"/>
  <c r="Z75" i="6"/>
  <c r="F90" i="6"/>
  <c r="H90" i="6"/>
  <c r="K90" i="6"/>
  <c r="N90" i="6"/>
  <c r="Q90" i="6"/>
  <c r="T90" i="6"/>
  <c r="W90" i="6"/>
  <c r="Z90" i="6"/>
  <c r="F103" i="6"/>
  <c r="H103" i="6"/>
  <c r="K103" i="6"/>
  <c r="N103" i="6"/>
  <c r="Q103" i="6"/>
  <c r="T103" i="6"/>
  <c r="W103" i="6"/>
  <c r="Z103" i="6"/>
  <c r="F138" i="6"/>
  <c r="H138" i="6"/>
  <c r="K138" i="6"/>
  <c r="N138" i="6"/>
  <c r="Q138" i="6"/>
  <c r="T138" i="6"/>
  <c r="W138" i="6"/>
  <c r="Z138" i="6"/>
  <c r="F172" i="6"/>
  <c r="H172" i="6"/>
  <c r="K172" i="6"/>
  <c r="N172" i="6"/>
  <c r="Q172" i="6"/>
  <c r="T172" i="6"/>
  <c r="W172" i="6"/>
  <c r="Z172" i="6"/>
  <c r="F177" i="6"/>
  <c r="H177" i="6"/>
  <c r="K177" i="6"/>
  <c r="N177" i="6"/>
  <c r="Q177" i="6"/>
  <c r="T177" i="6"/>
  <c r="W177" i="6"/>
  <c r="Z177" i="6"/>
  <c r="F183" i="6"/>
  <c r="H183" i="6"/>
  <c r="K183" i="6"/>
  <c r="N183" i="6"/>
  <c r="Q183" i="6"/>
  <c r="T183" i="6"/>
  <c r="W183" i="6"/>
  <c r="Z183" i="6"/>
  <c r="F28" i="6"/>
  <c r="H28" i="6"/>
  <c r="K28" i="6"/>
  <c r="N28" i="6"/>
  <c r="Q28" i="6"/>
  <c r="T28" i="6"/>
  <c r="W28" i="6"/>
  <c r="Z28" i="6"/>
  <c r="F83" i="6"/>
  <c r="H83" i="6"/>
  <c r="K83" i="6"/>
  <c r="N83" i="6"/>
  <c r="Q83" i="6"/>
  <c r="T83" i="6"/>
  <c r="W83" i="6"/>
  <c r="Z83" i="6"/>
  <c r="F121" i="6"/>
  <c r="H121" i="6"/>
  <c r="K121" i="6"/>
  <c r="N121" i="6"/>
  <c r="Q121" i="6"/>
  <c r="T121" i="6"/>
  <c r="W121" i="6"/>
  <c r="Z121" i="6"/>
  <c r="F10" i="6"/>
  <c r="H10" i="6"/>
  <c r="K10" i="6"/>
  <c r="N10" i="6"/>
  <c r="Q10" i="6"/>
  <c r="T10" i="6"/>
  <c r="W10" i="6"/>
  <c r="Z10" i="6"/>
  <c r="F24" i="6"/>
  <c r="H24" i="6"/>
  <c r="K24" i="6"/>
  <c r="N24" i="6"/>
  <c r="Q24" i="6"/>
  <c r="T24" i="6"/>
  <c r="W24" i="6"/>
  <c r="Z24" i="6"/>
  <c r="F40" i="6"/>
  <c r="H40" i="6"/>
  <c r="K40" i="6"/>
  <c r="N40" i="6"/>
  <c r="Q40" i="6"/>
  <c r="T40" i="6"/>
  <c r="W40" i="6"/>
  <c r="Z40" i="6"/>
  <c r="F57" i="6"/>
  <c r="H57" i="6"/>
  <c r="K57" i="6"/>
  <c r="N57" i="6"/>
  <c r="Q57" i="6"/>
  <c r="T57" i="6"/>
  <c r="W57" i="6"/>
  <c r="Z57" i="6"/>
  <c r="F56" i="6"/>
  <c r="H56" i="6"/>
  <c r="K56" i="6"/>
  <c r="N56" i="6"/>
  <c r="Q56" i="6"/>
  <c r="T56" i="6"/>
  <c r="W56" i="6"/>
  <c r="Z56" i="6"/>
  <c r="F67" i="6"/>
  <c r="H67" i="6"/>
  <c r="K67" i="6"/>
  <c r="N67" i="6"/>
  <c r="Q67" i="6"/>
  <c r="T67" i="6"/>
  <c r="W67" i="6"/>
  <c r="Z67" i="6"/>
  <c r="F89" i="6"/>
  <c r="H89" i="6"/>
  <c r="K89" i="6"/>
  <c r="N89" i="6"/>
  <c r="Q89" i="6"/>
  <c r="T89" i="6"/>
  <c r="W89" i="6"/>
  <c r="Z89" i="6"/>
  <c r="F94" i="6"/>
  <c r="H94" i="6"/>
  <c r="K94" i="6"/>
  <c r="N94" i="6"/>
  <c r="Q94" i="6"/>
  <c r="T94" i="6"/>
  <c r="W94" i="6"/>
  <c r="Z94" i="6"/>
  <c r="F106" i="6"/>
  <c r="H106" i="6"/>
  <c r="K106" i="6"/>
  <c r="N106" i="6"/>
  <c r="Q106" i="6"/>
  <c r="T106" i="6"/>
  <c r="W106" i="6"/>
  <c r="Z106" i="6"/>
  <c r="F114" i="6"/>
  <c r="H114" i="6"/>
  <c r="K114" i="6"/>
  <c r="N114" i="6"/>
  <c r="Q114" i="6"/>
  <c r="T114" i="6"/>
  <c r="W114" i="6"/>
  <c r="Z114" i="6"/>
  <c r="F115" i="6"/>
  <c r="H115" i="6"/>
  <c r="K115" i="6"/>
  <c r="N115" i="6"/>
  <c r="Q115" i="6"/>
  <c r="T115" i="6"/>
  <c r="W115" i="6"/>
  <c r="Z115" i="6"/>
  <c r="F117" i="6"/>
  <c r="H117" i="6"/>
  <c r="K117" i="6"/>
  <c r="N117" i="6"/>
  <c r="Q117" i="6"/>
  <c r="T117" i="6"/>
  <c r="W117" i="6"/>
  <c r="Z117" i="6"/>
  <c r="F120" i="6"/>
  <c r="H120" i="6"/>
  <c r="K120" i="6"/>
  <c r="N120" i="6"/>
  <c r="Q120" i="6"/>
  <c r="T120" i="6"/>
  <c r="W120" i="6"/>
  <c r="Z120" i="6"/>
  <c r="F131" i="6"/>
  <c r="H131" i="6"/>
  <c r="K131" i="6"/>
  <c r="N131" i="6"/>
  <c r="Q131" i="6"/>
  <c r="T131" i="6"/>
  <c r="W131" i="6"/>
  <c r="Z131" i="6"/>
  <c r="F132" i="6"/>
  <c r="H132" i="6"/>
  <c r="K132" i="6"/>
  <c r="N132" i="6"/>
  <c r="Q132" i="6"/>
  <c r="T132" i="6"/>
  <c r="W132" i="6"/>
  <c r="Z132" i="6"/>
  <c r="F142" i="6"/>
  <c r="H142" i="6"/>
  <c r="K142" i="6"/>
  <c r="N142" i="6"/>
  <c r="Q142" i="6"/>
  <c r="T142" i="6"/>
  <c r="W142" i="6"/>
  <c r="Z142" i="6"/>
  <c r="F175" i="6"/>
  <c r="H175" i="6"/>
  <c r="K175" i="6"/>
  <c r="N175" i="6"/>
  <c r="Q175" i="6"/>
  <c r="T175" i="6"/>
  <c r="W175" i="6"/>
  <c r="Z175" i="6"/>
  <c r="F188" i="6"/>
  <c r="H188" i="6"/>
  <c r="K188" i="6"/>
  <c r="N188" i="6"/>
  <c r="Q188" i="6"/>
  <c r="T188" i="6"/>
  <c r="W188" i="6"/>
  <c r="Z188" i="6"/>
  <c r="F93" i="6"/>
  <c r="H93" i="6"/>
  <c r="K93" i="6"/>
  <c r="N93" i="6"/>
  <c r="Q93" i="6"/>
  <c r="T93" i="6"/>
  <c r="W93" i="6"/>
  <c r="Z93" i="6"/>
  <c r="F170" i="6"/>
  <c r="H170" i="6"/>
  <c r="K170" i="6"/>
  <c r="N170" i="6"/>
  <c r="Q170" i="6"/>
  <c r="T170" i="6"/>
  <c r="W170" i="6"/>
  <c r="Z170" i="6"/>
  <c r="F8" i="6"/>
  <c r="H8" i="6"/>
  <c r="K8" i="6"/>
  <c r="N8" i="6"/>
  <c r="Q8" i="6"/>
  <c r="T8" i="6"/>
  <c r="W8" i="6"/>
  <c r="Z8" i="6"/>
  <c r="F17" i="6"/>
  <c r="H17" i="6"/>
  <c r="K17" i="6"/>
  <c r="N17" i="6"/>
  <c r="Q17" i="6"/>
  <c r="T17" i="6"/>
  <c r="W17" i="6"/>
  <c r="Z17" i="6"/>
  <c r="F43" i="6"/>
  <c r="H43" i="6"/>
  <c r="K43" i="6"/>
  <c r="N43" i="6"/>
  <c r="Q43" i="6"/>
  <c r="T43" i="6"/>
  <c r="W43" i="6"/>
  <c r="Z43" i="6"/>
  <c r="F42" i="6"/>
  <c r="H42" i="6"/>
  <c r="K42" i="6"/>
  <c r="N42" i="6"/>
  <c r="Q42" i="6"/>
  <c r="T42" i="6"/>
  <c r="W42" i="6"/>
  <c r="Z42" i="6"/>
  <c r="F150" i="6"/>
  <c r="H150" i="6"/>
  <c r="K150" i="6"/>
  <c r="N150" i="6"/>
  <c r="Q150" i="6"/>
  <c r="T150" i="6"/>
  <c r="W150" i="6"/>
  <c r="Z150" i="6"/>
  <c r="F41" i="6"/>
  <c r="H41" i="6"/>
  <c r="K41" i="6"/>
  <c r="N41" i="6"/>
  <c r="Q41" i="6"/>
  <c r="T41" i="6"/>
  <c r="W41" i="6"/>
  <c r="Z41" i="6"/>
  <c r="F45" i="6"/>
  <c r="H45" i="6"/>
  <c r="K45" i="6"/>
  <c r="N45" i="6"/>
  <c r="Q45" i="6"/>
  <c r="T45" i="6"/>
  <c r="W45" i="6"/>
  <c r="Z45" i="6"/>
  <c r="F46" i="6"/>
  <c r="H46" i="6"/>
  <c r="K46" i="6"/>
  <c r="N46" i="6"/>
  <c r="Q46" i="6"/>
  <c r="T46" i="6"/>
  <c r="W46" i="6"/>
  <c r="Z46" i="6"/>
  <c r="F47" i="6"/>
  <c r="H47" i="6"/>
  <c r="K47" i="6"/>
  <c r="N47" i="6"/>
  <c r="Q47" i="6"/>
  <c r="T47" i="6"/>
  <c r="W47" i="6"/>
  <c r="Z47" i="6"/>
  <c r="F23" i="6"/>
  <c r="H23" i="6"/>
  <c r="K23" i="6"/>
  <c r="N23" i="6"/>
  <c r="Q23" i="6"/>
  <c r="T23" i="6"/>
  <c r="W23" i="6"/>
  <c r="Z23" i="6"/>
  <c r="F160" i="6"/>
  <c r="H160" i="6"/>
  <c r="K160" i="6"/>
  <c r="N160" i="6"/>
  <c r="Q160" i="6"/>
  <c r="T160" i="6"/>
  <c r="W160" i="6"/>
  <c r="Z160" i="6"/>
  <c r="F162" i="6"/>
  <c r="H162" i="6"/>
  <c r="K162" i="6"/>
  <c r="N162" i="6"/>
  <c r="Q162" i="6"/>
  <c r="T162" i="6"/>
  <c r="W162" i="6"/>
  <c r="Z162" i="6"/>
  <c r="F81" i="6"/>
  <c r="H81" i="6"/>
  <c r="K81" i="6"/>
  <c r="N81" i="6"/>
  <c r="Q81" i="6"/>
  <c r="T81" i="6"/>
  <c r="W81" i="6"/>
  <c r="Z81" i="6"/>
  <c r="F88" i="6"/>
  <c r="H88" i="6"/>
  <c r="K88" i="6"/>
  <c r="N88" i="6"/>
  <c r="Q88" i="6"/>
  <c r="T88" i="6"/>
  <c r="W88" i="6"/>
  <c r="Z88" i="6"/>
  <c r="F149" i="6"/>
  <c r="H149" i="6"/>
  <c r="K149" i="6"/>
  <c r="N149" i="6"/>
  <c r="Q149" i="6"/>
  <c r="T149" i="6"/>
  <c r="W149" i="6"/>
  <c r="Z149" i="6"/>
  <c r="F58" i="6"/>
  <c r="H58" i="6"/>
  <c r="K58" i="6"/>
  <c r="N58" i="6"/>
  <c r="Q58" i="6"/>
  <c r="T58" i="6"/>
  <c r="W58" i="6"/>
  <c r="Z58" i="6"/>
  <c r="F22" i="6"/>
  <c r="H22" i="6"/>
  <c r="K22" i="6"/>
  <c r="N22" i="6"/>
  <c r="Q22" i="6"/>
  <c r="T22" i="6"/>
  <c r="W22" i="6"/>
  <c r="Z22" i="6"/>
  <c r="F59" i="6"/>
  <c r="H59" i="6"/>
  <c r="K59" i="6"/>
  <c r="N59" i="6"/>
  <c r="Q59" i="6"/>
  <c r="T59" i="6"/>
  <c r="W59" i="6"/>
  <c r="Z59" i="6"/>
  <c r="F171" i="6"/>
  <c r="H171" i="6"/>
  <c r="K171" i="6"/>
  <c r="N171" i="6"/>
  <c r="Q171" i="6"/>
  <c r="T171" i="6"/>
  <c r="W171" i="6"/>
  <c r="Z171" i="6"/>
  <c r="F65" i="6"/>
  <c r="H65" i="6"/>
  <c r="K65" i="6"/>
  <c r="N65" i="6"/>
  <c r="Q65" i="6"/>
  <c r="T65" i="6"/>
  <c r="W65" i="6"/>
  <c r="Z65" i="6"/>
  <c r="F127" i="6"/>
  <c r="H127" i="6"/>
  <c r="K127" i="6"/>
  <c r="N127" i="6"/>
  <c r="Q127" i="6"/>
  <c r="T127" i="6"/>
  <c r="W127" i="6"/>
  <c r="Z127" i="6"/>
  <c r="F36" i="6"/>
  <c r="H36" i="6"/>
  <c r="K36" i="6"/>
  <c r="N36" i="6"/>
  <c r="Q36" i="6"/>
  <c r="T36" i="6"/>
  <c r="W36" i="6"/>
  <c r="Z36" i="6"/>
  <c r="F145" i="6"/>
  <c r="H145" i="6"/>
  <c r="K145" i="6"/>
  <c r="N145" i="6"/>
  <c r="Q145" i="6"/>
  <c r="T145" i="6"/>
  <c r="W145" i="6"/>
  <c r="Z145" i="6"/>
  <c r="F32" i="6"/>
  <c r="H32" i="6"/>
  <c r="K32" i="6"/>
  <c r="N32" i="6"/>
  <c r="Q32" i="6"/>
  <c r="T32" i="6"/>
  <c r="W32" i="6"/>
  <c r="Z32" i="6"/>
  <c r="F159" i="6"/>
  <c r="H159" i="6"/>
  <c r="K159" i="6"/>
  <c r="N159" i="6"/>
  <c r="Q159" i="6"/>
  <c r="T159" i="6"/>
  <c r="W159" i="6"/>
  <c r="Z159" i="6"/>
  <c r="F34" i="6"/>
  <c r="H34" i="6"/>
  <c r="K34" i="6"/>
  <c r="N34" i="6"/>
  <c r="Q34" i="6"/>
  <c r="T34" i="6"/>
  <c r="W34" i="6"/>
  <c r="Z34" i="6"/>
  <c r="F168" i="6"/>
  <c r="H168" i="6"/>
  <c r="K168" i="6"/>
  <c r="N168" i="6"/>
  <c r="Q168" i="6"/>
  <c r="T168" i="6"/>
  <c r="W168" i="6"/>
  <c r="Z168" i="6"/>
  <c r="F193" i="6"/>
  <c r="H193" i="6"/>
  <c r="K193" i="6"/>
  <c r="N193" i="6"/>
  <c r="Q193" i="6"/>
  <c r="T193" i="6"/>
  <c r="W193" i="6"/>
  <c r="Z193" i="6"/>
  <c r="F187" i="6"/>
  <c r="H187" i="6"/>
  <c r="K187" i="6"/>
  <c r="N187" i="6"/>
  <c r="Q187" i="6"/>
  <c r="T187" i="6"/>
  <c r="W187" i="6"/>
  <c r="Z187" i="6"/>
  <c r="F66" i="6"/>
  <c r="H66" i="6"/>
  <c r="K66" i="6"/>
  <c r="N66" i="6"/>
  <c r="Q66" i="6"/>
  <c r="T66" i="6"/>
  <c r="W66" i="6"/>
  <c r="Z66" i="6"/>
  <c r="F151" i="6"/>
  <c r="H151" i="6"/>
  <c r="K151" i="6"/>
  <c r="N151" i="6"/>
  <c r="Q151" i="6"/>
  <c r="T151" i="6"/>
  <c r="W151" i="6"/>
  <c r="Z151" i="6"/>
  <c r="F71" i="6"/>
  <c r="H71" i="6"/>
  <c r="K71" i="6"/>
  <c r="N71" i="6"/>
  <c r="Q71" i="6"/>
  <c r="T71" i="6"/>
  <c r="W71" i="6"/>
  <c r="Z71" i="6"/>
  <c r="F180" i="6"/>
  <c r="H180" i="6"/>
  <c r="K180" i="6"/>
  <c r="N180" i="6"/>
  <c r="Q180" i="6"/>
  <c r="T180" i="6"/>
  <c r="W180" i="6"/>
  <c r="Z180" i="6"/>
  <c r="F26" i="6"/>
  <c r="H26" i="6"/>
  <c r="K26" i="6"/>
  <c r="N26" i="6"/>
  <c r="Q26" i="6"/>
  <c r="T26" i="6"/>
  <c r="W26" i="6"/>
  <c r="Z26" i="6"/>
  <c r="F87" i="6"/>
  <c r="H87" i="6"/>
  <c r="K87" i="6"/>
  <c r="N87" i="6"/>
  <c r="Q87" i="6"/>
  <c r="T87" i="6"/>
  <c r="W87" i="6"/>
  <c r="Z87" i="6"/>
  <c r="F79" i="6"/>
  <c r="H79" i="6"/>
  <c r="K79" i="6"/>
  <c r="N79" i="6"/>
  <c r="Q79" i="6"/>
  <c r="T79" i="6"/>
  <c r="W79" i="6"/>
  <c r="Z79" i="6"/>
  <c r="F54" i="6"/>
  <c r="H54" i="6"/>
  <c r="K54" i="6"/>
  <c r="N54" i="6"/>
  <c r="Q54" i="6"/>
  <c r="T54" i="6"/>
  <c r="W54" i="6"/>
  <c r="Z54" i="6"/>
  <c r="F110" i="6"/>
  <c r="H110" i="6"/>
  <c r="K110" i="6"/>
  <c r="N110" i="6"/>
  <c r="Q110" i="6"/>
  <c r="T110" i="6"/>
  <c r="W110" i="6"/>
  <c r="Z110" i="6"/>
  <c r="F98" i="6"/>
  <c r="H98" i="6"/>
  <c r="K98" i="6"/>
  <c r="N98" i="6"/>
  <c r="Q98" i="6"/>
  <c r="T98" i="6"/>
  <c r="W98" i="6"/>
  <c r="Z98" i="6"/>
  <c r="F141" i="6"/>
  <c r="H141" i="6"/>
  <c r="K141" i="6"/>
  <c r="N141" i="6"/>
  <c r="Q141" i="6"/>
  <c r="T141" i="6"/>
  <c r="W141" i="6"/>
  <c r="Z141" i="6"/>
  <c r="F182" i="6"/>
  <c r="H182" i="6"/>
  <c r="K182" i="6"/>
  <c r="N182" i="6"/>
  <c r="Q182" i="6"/>
  <c r="T182" i="6"/>
  <c r="W182" i="6"/>
  <c r="Z182" i="6"/>
  <c r="F25" i="6"/>
  <c r="H25" i="6"/>
  <c r="K25" i="6"/>
  <c r="N25" i="6"/>
  <c r="Q25" i="6"/>
  <c r="T25" i="6"/>
  <c r="W25" i="6"/>
  <c r="Z25" i="6"/>
  <c r="F20" i="6"/>
  <c r="H20" i="6"/>
  <c r="K20" i="6"/>
  <c r="N20" i="6"/>
  <c r="Q20" i="6"/>
  <c r="T20" i="6"/>
  <c r="W20" i="6"/>
  <c r="Z20" i="6"/>
  <c r="F136" i="6"/>
  <c r="H136" i="6"/>
  <c r="K136" i="6"/>
  <c r="N136" i="6"/>
  <c r="Q136" i="6"/>
  <c r="T136" i="6"/>
  <c r="W136" i="6"/>
  <c r="Z136" i="6"/>
  <c r="F166" i="6"/>
  <c r="H166" i="6"/>
  <c r="K166" i="6"/>
  <c r="N166" i="6"/>
  <c r="Q166" i="6"/>
  <c r="T166" i="6"/>
  <c r="W166" i="6"/>
  <c r="Z166" i="6"/>
  <c r="F139" i="6"/>
  <c r="H139" i="6"/>
  <c r="K139" i="6"/>
  <c r="N139" i="6"/>
  <c r="Q139" i="6"/>
  <c r="T139" i="6"/>
  <c r="W139" i="6"/>
  <c r="Z139" i="6"/>
  <c r="F74" i="6"/>
  <c r="H74" i="6"/>
  <c r="K74" i="6"/>
  <c r="N74" i="6"/>
  <c r="Q74" i="6"/>
  <c r="T74" i="6"/>
  <c r="W74" i="6"/>
  <c r="Z74" i="6"/>
  <c r="F21" i="6"/>
  <c r="H21" i="6"/>
  <c r="K21" i="6"/>
  <c r="N21" i="6"/>
  <c r="Q21" i="6"/>
  <c r="T21" i="6"/>
  <c r="W21" i="6"/>
  <c r="Z21" i="6"/>
  <c r="F72" i="6"/>
  <c r="H72" i="6"/>
  <c r="K72" i="6"/>
  <c r="N72" i="6"/>
  <c r="Q72" i="6"/>
  <c r="T72" i="6"/>
  <c r="W72" i="6"/>
  <c r="Z72" i="6"/>
  <c r="F144" i="6"/>
  <c r="H144" i="6"/>
  <c r="K144" i="6"/>
  <c r="N144" i="6"/>
  <c r="Q144" i="6"/>
  <c r="T144" i="6"/>
  <c r="W144" i="6"/>
  <c r="Z144" i="6"/>
  <c r="F109" i="6"/>
  <c r="H109" i="6"/>
  <c r="K109" i="6"/>
  <c r="N109" i="6"/>
  <c r="Q109" i="6"/>
  <c r="T109" i="6"/>
  <c r="W109" i="6"/>
  <c r="Z109" i="6"/>
  <c r="F105" i="6"/>
  <c r="H105" i="6"/>
  <c r="K105" i="6"/>
  <c r="N105" i="6"/>
  <c r="Q105" i="6"/>
  <c r="T105" i="6"/>
  <c r="W105" i="6"/>
  <c r="Z105" i="6"/>
  <c r="F92" i="6"/>
  <c r="H92" i="6"/>
  <c r="K92" i="6"/>
  <c r="N92" i="6"/>
  <c r="Q92" i="6"/>
  <c r="T92" i="6"/>
  <c r="W92" i="6"/>
  <c r="Z92" i="6"/>
  <c r="F68" i="6"/>
  <c r="H68" i="6"/>
  <c r="K68" i="6"/>
  <c r="N68" i="6"/>
  <c r="Q68" i="6"/>
  <c r="T68" i="6"/>
  <c r="W68" i="6"/>
  <c r="Z68" i="6"/>
  <c r="F108" i="6"/>
  <c r="H108" i="6"/>
  <c r="K108" i="6"/>
  <c r="N108" i="6"/>
  <c r="Q108" i="6"/>
  <c r="T108" i="6"/>
  <c r="W108" i="6"/>
  <c r="Z108" i="6"/>
  <c r="F113" i="6"/>
  <c r="H113" i="6"/>
  <c r="K113" i="6"/>
  <c r="N113" i="6"/>
  <c r="Q113" i="6"/>
  <c r="T113" i="6"/>
  <c r="W113" i="6"/>
  <c r="Z113" i="6"/>
  <c r="F119" i="6"/>
  <c r="H119" i="6"/>
  <c r="K119" i="6"/>
  <c r="N119" i="6"/>
  <c r="Q119" i="6"/>
  <c r="T119" i="6"/>
  <c r="W119" i="6"/>
  <c r="Z119" i="6"/>
  <c r="F153" i="6"/>
  <c r="H153" i="6"/>
  <c r="K153" i="6"/>
  <c r="N153" i="6"/>
  <c r="Q153" i="6"/>
  <c r="T153" i="6"/>
  <c r="W153" i="6"/>
  <c r="Z153" i="6"/>
  <c r="F128" i="6"/>
  <c r="H128" i="6"/>
  <c r="K128" i="6"/>
  <c r="N128" i="6"/>
  <c r="Q128" i="6"/>
  <c r="T128" i="6"/>
  <c r="W128" i="6"/>
  <c r="Z128" i="6"/>
  <c r="F104" i="6"/>
  <c r="H104" i="6"/>
  <c r="K104" i="6"/>
  <c r="N104" i="6"/>
  <c r="Q104" i="6"/>
  <c r="T104" i="6"/>
  <c r="W104" i="6"/>
  <c r="Z104" i="6"/>
  <c r="F135" i="6"/>
  <c r="H135" i="6"/>
  <c r="K135" i="6"/>
  <c r="N135" i="6"/>
  <c r="Q135" i="6"/>
  <c r="T135" i="6"/>
  <c r="W135" i="6"/>
  <c r="Z135" i="6"/>
  <c r="F126" i="6"/>
  <c r="H126" i="6"/>
  <c r="K126" i="6"/>
  <c r="N126" i="6"/>
  <c r="Q126" i="6"/>
  <c r="T126" i="6"/>
  <c r="W126" i="6"/>
  <c r="Z126" i="6"/>
  <c r="F51" i="6"/>
  <c r="H51" i="6"/>
  <c r="K51" i="6"/>
  <c r="N51" i="6"/>
  <c r="Q51" i="6"/>
  <c r="T51" i="6"/>
  <c r="W51" i="6"/>
  <c r="Z51" i="6"/>
  <c r="F184" i="6"/>
  <c r="H184" i="6"/>
  <c r="K184" i="6"/>
  <c r="N184" i="6"/>
  <c r="Q184" i="6"/>
  <c r="T184" i="6"/>
  <c r="W184" i="6"/>
  <c r="Z184" i="6"/>
  <c r="F107" i="6"/>
  <c r="H107" i="6"/>
  <c r="K107" i="6"/>
  <c r="N107" i="6"/>
  <c r="Q107" i="6"/>
  <c r="T107" i="6"/>
  <c r="W107" i="6"/>
  <c r="Z107" i="6"/>
  <c r="F16" i="6"/>
  <c r="H16" i="6"/>
  <c r="K16" i="6"/>
  <c r="N16" i="6"/>
  <c r="Q16" i="6"/>
  <c r="T16" i="6"/>
  <c r="W16" i="6"/>
  <c r="Z16" i="6"/>
  <c r="F111" i="6"/>
  <c r="H111" i="6"/>
  <c r="K111" i="6"/>
  <c r="N111" i="6"/>
  <c r="Q111" i="6"/>
  <c r="T111" i="6"/>
  <c r="W111" i="6"/>
  <c r="Z111" i="6"/>
  <c r="F173" i="6"/>
  <c r="H173" i="6"/>
  <c r="K173" i="6"/>
  <c r="N173" i="6"/>
  <c r="Q173" i="6"/>
  <c r="T173" i="6"/>
  <c r="W173" i="6"/>
  <c r="Z173" i="6"/>
  <c r="F130" i="6"/>
  <c r="H130" i="6"/>
  <c r="K130" i="6"/>
  <c r="N130" i="6"/>
  <c r="Q130" i="6"/>
  <c r="T130" i="6"/>
  <c r="W130" i="6"/>
  <c r="Z130" i="6"/>
  <c r="F174" i="6"/>
  <c r="H174" i="6"/>
  <c r="K174" i="6"/>
  <c r="N174" i="6"/>
  <c r="Q174" i="6"/>
  <c r="T174" i="6"/>
  <c r="W174" i="6"/>
  <c r="Z174" i="6"/>
  <c r="F155" i="6"/>
  <c r="H155" i="6"/>
  <c r="K155" i="6"/>
  <c r="N155" i="6"/>
  <c r="Q155" i="6"/>
  <c r="T155" i="6"/>
  <c r="W155" i="6"/>
  <c r="Z155" i="6"/>
  <c r="F169" i="6"/>
  <c r="H169" i="6"/>
  <c r="K169" i="6"/>
  <c r="N169" i="6"/>
  <c r="Q169" i="6"/>
  <c r="T169" i="6"/>
  <c r="W169" i="6"/>
  <c r="Z169" i="6"/>
  <c r="F112" i="6"/>
  <c r="H112" i="6"/>
  <c r="K112" i="6"/>
  <c r="N112" i="6"/>
  <c r="Q112" i="6"/>
  <c r="T112" i="6"/>
  <c r="W112" i="6"/>
  <c r="Z112" i="6"/>
  <c r="F11" i="6"/>
  <c r="H11" i="6"/>
  <c r="K11" i="6"/>
  <c r="N11" i="6"/>
  <c r="Q11" i="6"/>
  <c r="T11" i="6"/>
  <c r="W11" i="6"/>
  <c r="Z11" i="6"/>
  <c r="F95" i="6"/>
  <c r="H95" i="6"/>
  <c r="K95" i="6"/>
  <c r="N95" i="6"/>
  <c r="Q95" i="6"/>
  <c r="T95" i="6"/>
  <c r="W95" i="6"/>
  <c r="Z95" i="6"/>
  <c r="F96" i="6"/>
  <c r="H96" i="6"/>
  <c r="K96" i="6"/>
  <c r="N96" i="6"/>
  <c r="Q96" i="6"/>
  <c r="T96" i="6"/>
  <c r="W96" i="6"/>
  <c r="Z96" i="6"/>
  <c r="F143" i="6"/>
  <c r="H143" i="6"/>
  <c r="K143" i="6"/>
  <c r="N143" i="6"/>
  <c r="Q143" i="6"/>
  <c r="T143" i="6"/>
  <c r="W143" i="6"/>
  <c r="Z143" i="6"/>
  <c r="F29" i="6"/>
  <c r="H29" i="6"/>
  <c r="K29" i="6"/>
  <c r="N29" i="6"/>
  <c r="Q29" i="6"/>
  <c r="T29" i="6"/>
  <c r="W29" i="6"/>
  <c r="Z29" i="6"/>
  <c r="F154" i="6"/>
  <c r="H154" i="6"/>
  <c r="K154" i="6"/>
  <c r="N154" i="6"/>
  <c r="Q154" i="6"/>
  <c r="T154" i="6"/>
  <c r="W154" i="6"/>
  <c r="Z154" i="6"/>
  <c r="F73" i="6"/>
  <c r="H73" i="6"/>
  <c r="K73" i="6"/>
  <c r="N73" i="6"/>
  <c r="Q73" i="6"/>
  <c r="T73" i="6"/>
  <c r="W73" i="6"/>
  <c r="Z73" i="6"/>
  <c r="F84" i="6"/>
  <c r="H84" i="6"/>
  <c r="K84" i="6"/>
  <c r="N84" i="6"/>
  <c r="Q84" i="6"/>
  <c r="T84" i="6"/>
  <c r="W84" i="6"/>
  <c r="Z84" i="6"/>
  <c r="F134" i="6"/>
  <c r="H134" i="6"/>
  <c r="K134" i="6"/>
  <c r="N134" i="6"/>
  <c r="Q134" i="6"/>
  <c r="T134" i="6"/>
  <c r="W134" i="6"/>
  <c r="Z134" i="6"/>
  <c r="F157" i="6"/>
  <c r="H157" i="6"/>
  <c r="K157" i="6"/>
  <c r="N157" i="6"/>
  <c r="Q157" i="6"/>
  <c r="T157" i="6"/>
  <c r="W157" i="6"/>
  <c r="Z157" i="6"/>
  <c r="F190" i="6"/>
  <c r="H190" i="6"/>
  <c r="K190" i="6"/>
  <c r="N190" i="6"/>
  <c r="Q190" i="6"/>
  <c r="T190" i="6"/>
  <c r="W190" i="6"/>
  <c r="Z190" i="6"/>
  <c r="F62" i="6"/>
  <c r="H62" i="6"/>
  <c r="K62" i="6"/>
  <c r="N62" i="6"/>
  <c r="Q62" i="6"/>
  <c r="T62" i="6"/>
  <c r="W62" i="6"/>
  <c r="Z62" i="6"/>
  <c r="F85" i="6"/>
  <c r="H85" i="6"/>
  <c r="K85" i="6"/>
  <c r="N85" i="6"/>
  <c r="Q85" i="6"/>
  <c r="T85" i="6"/>
  <c r="W85" i="6"/>
  <c r="Z85" i="6"/>
  <c r="F19" i="6"/>
  <c r="H19" i="6"/>
  <c r="K19" i="6"/>
  <c r="N19" i="6"/>
  <c r="Q19" i="6"/>
  <c r="T19" i="6"/>
  <c r="W19" i="6"/>
  <c r="Z19" i="6"/>
  <c r="F140" i="6"/>
  <c r="H140" i="6"/>
  <c r="K140" i="6"/>
  <c r="N140" i="6"/>
  <c r="Q140" i="6"/>
  <c r="T140" i="6"/>
  <c r="W140" i="6"/>
  <c r="Z140" i="6"/>
  <c r="F48" i="6"/>
  <c r="H48" i="6"/>
  <c r="K48" i="6"/>
  <c r="N48" i="6"/>
  <c r="Q48" i="6"/>
  <c r="T48" i="6"/>
  <c r="W48" i="6"/>
  <c r="Z48" i="6"/>
  <c r="F123" i="6"/>
  <c r="H123" i="6"/>
  <c r="K123" i="6"/>
  <c r="N123" i="6"/>
  <c r="Q123" i="6"/>
  <c r="T123" i="6"/>
  <c r="W123" i="6"/>
  <c r="Z123" i="6"/>
  <c r="F185" i="6"/>
  <c r="H185" i="6"/>
  <c r="K185" i="6"/>
  <c r="N185" i="6"/>
  <c r="Q185" i="6"/>
  <c r="T185" i="6"/>
  <c r="W185" i="6"/>
  <c r="Z185" i="6"/>
  <c r="F12" i="6"/>
  <c r="H12" i="6"/>
  <c r="K12" i="6"/>
  <c r="N12" i="6"/>
  <c r="Q12" i="6"/>
  <c r="T12" i="6"/>
  <c r="W12" i="6"/>
  <c r="Z12" i="6"/>
  <c r="F70" i="6"/>
  <c r="H70" i="6"/>
  <c r="K70" i="6"/>
  <c r="N70" i="6"/>
  <c r="Q70" i="6"/>
  <c r="T70" i="6"/>
  <c r="W70" i="6"/>
  <c r="Z70" i="6"/>
  <c r="F31" i="6"/>
  <c r="H31" i="6"/>
  <c r="K31" i="6"/>
  <c r="N31" i="6"/>
  <c r="Q31" i="6"/>
  <c r="T31" i="6"/>
  <c r="W31" i="6"/>
  <c r="Z31" i="6"/>
  <c r="F99" i="6"/>
  <c r="H99" i="6"/>
  <c r="K99" i="6"/>
  <c r="N99" i="6"/>
  <c r="Q99" i="6"/>
  <c r="T99" i="6"/>
  <c r="W99" i="6"/>
  <c r="Z99" i="6"/>
  <c r="F60" i="6"/>
  <c r="H60" i="6"/>
  <c r="K60" i="6"/>
  <c r="N60" i="6"/>
  <c r="Q60" i="6"/>
  <c r="T60" i="6"/>
  <c r="W60" i="6"/>
  <c r="Z60" i="6"/>
  <c r="F178" i="6"/>
  <c r="H178" i="6"/>
  <c r="K178" i="6"/>
  <c r="N178" i="6"/>
  <c r="Q178" i="6"/>
  <c r="T178" i="6"/>
  <c r="W178" i="6"/>
  <c r="Z178" i="6"/>
  <c r="F186" i="6"/>
  <c r="H186" i="6"/>
  <c r="K186" i="6"/>
  <c r="N186" i="6"/>
  <c r="Q186" i="6"/>
  <c r="T186" i="6"/>
  <c r="W186" i="6"/>
  <c r="Z186" i="6"/>
  <c r="F97" i="6"/>
  <c r="H97" i="6"/>
  <c r="K97" i="6"/>
  <c r="N97" i="6"/>
  <c r="Q97" i="6"/>
  <c r="T97" i="6"/>
  <c r="W97" i="6"/>
  <c r="Z97" i="6"/>
  <c r="F191" i="6"/>
  <c r="H191" i="6"/>
  <c r="K191" i="6"/>
  <c r="N191" i="6"/>
  <c r="Q191" i="6"/>
  <c r="T191" i="6"/>
  <c r="W191" i="6"/>
  <c r="Z191" i="6"/>
  <c r="F192" i="6"/>
  <c r="H192" i="6"/>
  <c r="K192" i="6"/>
  <c r="N192" i="6"/>
  <c r="Q192" i="6"/>
  <c r="T192" i="6"/>
  <c r="W192" i="6"/>
  <c r="Z192" i="6"/>
  <c r="F194" i="6"/>
  <c r="H194" i="6"/>
  <c r="K194" i="6"/>
  <c r="N194" i="6"/>
  <c r="Q194" i="6"/>
  <c r="T194" i="6"/>
  <c r="W194" i="6"/>
  <c r="Z194" i="6"/>
  <c r="F181" i="6"/>
  <c r="H181" i="6"/>
  <c r="K181" i="6"/>
  <c r="N181" i="6"/>
  <c r="Q181" i="6"/>
  <c r="T181" i="6"/>
  <c r="W181" i="6"/>
  <c r="Z181" i="6"/>
  <c r="F124" i="6"/>
  <c r="H124" i="6"/>
  <c r="K124" i="6"/>
  <c r="N124" i="6"/>
  <c r="Q124" i="6"/>
  <c r="T124" i="6"/>
  <c r="W124" i="6"/>
  <c r="Z124" i="6"/>
  <c r="F52" i="6"/>
  <c r="H52" i="6"/>
  <c r="K52" i="6"/>
  <c r="N52" i="6"/>
  <c r="Q52" i="6"/>
  <c r="T52" i="6"/>
  <c r="W52" i="6"/>
  <c r="Z52" i="6"/>
  <c r="F152" i="6"/>
  <c r="H152" i="6"/>
  <c r="K152" i="6"/>
  <c r="N152" i="6"/>
  <c r="Q152" i="6"/>
  <c r="T152" i="6"/>
  <c r="W152" i="6"/>
  <c r="Z152" i="6"/>
  <c r="F167" i="6"/>
  <c r="H167" i="6"/>
  <c r="K167" i="6"/>
  <c r="N167" i="6"/>
  <c r="Q167" i="6"/>
  <c r="T167" i="6"/>
  <c r="W167" i="6"/>
  <c r="Z167" i="6"/>
  <c r="F163" i="6"/>
  <c r="H163" i="6"/>
  <c r="K163" i="6"/>
  <c r="N163" i="6"/>
  <c r="Q163" i="6"/>
  <c r="T163" i="6"/>
  <c r="W163" i="6"/>
  <c r="Z163" i="6"/>
  <c r="F229" i="6"/>
  <c r="I229" i="6"/>
  <c r="L229" i="6"/>
  <c r="O229" i="6"/>
  <c r="R229" i="6"/>
  <c r="U229" i="6"/>
  <c r="X229" i="6"/>
  <c r="F244" i="6"/>
  <c r="I244" i="6"/>
  <c r="L244" i="6"/>
  <c r="O244" i="6"/>
  <c r="R244" i="6"/>
  <c r="U244" i="6"/>
  <c r="X244" i="6"/>
  <c r="F252" i="6"/>
  <c r="I252" i="6"/>
  <c r="L252" i="6"/>
  <c r="O252" i="6"/>
  <c r="R252" i="6"/>
  <c r="U252" i="6"/>
  <c r="X252" i="6"/>
  <c r="F269" i="6"/>
  <c r="I269" i="6"/>
  <c r="L269" i="6"/>
  <c r="O269" i="6"/>
  <c r="R269" i="6"/>
  <c r="U269" i="6"/>
  <c r="X269" i="6"/>
  <c r="F271" i="6"/>
  <c r="I271" i="6"/>
  <c r="L271" i="6"/>
  <c r="O271" i="6"/>
  <c r="R271" i="6"/>
  <c r="U271" i="6"/>
  <c r="X271" i="6"/>
  <c r="F282" i="6"/>
  <c r="I282" i="6"/>
  <c r="L282" i="6"/>
  <c r="O282" i="6"/>
  <c r="R282" i="6"/>
  <c r="U282" i="6"/>
  <c r="X282" i="6"/>
  <c r="F320" i="6"/>
  <c r="I320" i="6"/>
  <c r="L320" i="6"/>
  <c r="O320" i="6"/>
  <c r="R320" i="6"/>
  <c r="U320" i="6"/>
  <c r="X320" i="6"/>
  <c r="F339" i="6"/>
  <c r="I339" i="6"/>
  <c r="L339" i="6"/>
  <c r="O339" i="6"/>
  <c r="R339" i="6"/>
  <c r="U339" i="6"/>
  <c r="X339" i="6"/>
  <c r="F349" i="6"/>
  <c r="I349" i="6"/>
  <c r="L349" i="6"/>
  <c r="O349" i="6"/>
  <c r="R349" i="6"/>
  <c r="U349" i="6"/>
  <c r="X349" i="6"/>
  <c r="F356" i="6"/>
  <c r="I356" i="6"/>
  <c r="L356" i="6"/>
  <c r="O356" i="6"/>
  <c r="R356" i="6"/>
  <c r="U356" i="6"/>
  <c r="X356" i="6"/>
  <c r="F367" i="6"/>
  <c r="I367" i="6"/>
  <c r="L367" i="6"/>
  <c r="O367" i="6"/>
  <c r="R367" i="6"/>
  <c r="U367" i="6"/>
  <c r="X367" i="6"/>
  <c r="F380" i="6"/>
  <c r="I380" i="6"/>
  <c r="L380" i="6"/>
  <c r="O380" i="6"/>
  <c r="R380" i="6"/>
  <c r="U380" i="6"/>
  <c r="X380" i="6"/>
  <c r="F198" i="6"/>
  <c r="I198" i="6"/>
  <c r="L198" i="6"/>
  <c r="O198" i="6"/>
  <c r="R198" i="6"/>
  <c r="U198" i="6"/>
  <c r="X198" i="6"/>
  <c r="F205" i="6"/>
  <c r="I205" i="6"/>
  <c r="L205" i="6"/>
  <c r="O205" i="6"/>
  <c r="R205" i="6"/>
  <c r="U205" i="6"/>
  <c r="X205" i="6"/>
  <c r="F221" i="6"/>
  <c r="I221" i="6"/>
  <c r="L221" i="6"/>
  <c r="O221" i="6"/>
  <c r="R221" i="6"/>
  <c r="U221" i="6"/>
  <c r="X221" i="6"/>
  <c r="F224" i="6"/>
  <c r="I224" i="6"/>
  <c r="L224" i="6"/>
  <c r="O224" i="6"/>
  <c r="R224" i="6"/>
  <c r="U224" i="6"/>
  <c r="X224" i="6"/>
  <c r="F228" i="6"/>
  <c r="I228" i="6"/>
  <c r="L228" i="6"/>
  <c r="O228" i="6"/>
  <c r="R228" i="6"/>
  <c r="U228" i="6"/>
  <c r="X228" i="6"/>
  <c r="F246" i="6"/>
  <c r="I246" i="6"/>
  <c r="L246" i="6"/>
  <c r="O246" i="6"/>
  <c r="R246" i="6"/>
  <c r="U246" i="6"/>
  <c r="X246" i="6"/>
  <c r="F268" i="6"/>
  <c r="I268" i="6"/>
  <c r="L268" i="6"/>
  <c r="O268" i="6"/>
  <c r="R268" i="6"/>
  <c r="U268" i="6"/>
  <c r="X268" i="6"/>
  <c r="F273" i="6"/>
  <c r="I273" i="6"/>
  <c r="L273" i="6"/>
  <c r="O273" i="6"/>
  <c r="R273" i="6"/>
  <c r="U273" i="6"/>
  <c r="X273" i="6"/>
  <c r="F291" i="6"/>
  <c r="I291" i="6"/>
  <c r="L291" i="6"/>
  <c r="O291" i="6"/>
  <c r="R291" i="6"/>
  <c r="U291" i="6"/>
  <c r="X291" i="6"/>
  <c r="F313" i="6"/>
  <c r="I313" i="6"/>
  <c r="L313" i="6"/>
  <c r="O313" i="6"/>
  <c r="R313" i="6"/>
  <c r="U313" i="6"/>
  <c r="X313" i="6"/>
  <c r="F218" i="6"/>
  <c r="I218" i="6"/>
  <c r="L218" i="6"/>
  <c r="O218" i="6"/>
  <c r="R218" i="6"/>
  <c r="U218" i="6"/>
  <c r="X218" i="6"/>
  <c r="F209" i="6"/>
  <c r="I209" i="6"/>
  <c r="L209" i="6"/>
  <c r="O209" i="6"/>
  <c r="R209" i="6"/>
  <c r="U209" i="6"/>
  <c r="X209" i="6"/>
  <c r="F292" i="6"/>
  <c r="I292" i="6"/>
  <c r="L292" i="6"/>
  <c r="O292" i="6"/>
  <c r="R292" i="6"/>
  <c r="U292" i="6"/>
  <c r="X292" i="6"/>
  <c r="F200" i="6"/>
  <c r="I200" i="6"/>
  <c r="L200" i="6"/>
  <c r="O200" i="6"/>
  <c r="R200" i="6"/>
  <c r="U200" i="6"/>
  <c r="X200" i="6"/>
  <c r="F235" i="6"/>
  <c r="I235" i="6"/>
  <c r="L235" i="6"/>
  <c r="O235" i="6"/>
  <c r="R235" i="6"/>
  <c r="U235" i="6"/>
  <c r="X235" i="6"/>
  <c r="F293" i="6"/>
  <c r="I293" i="6"/>
  <c r="L293" i="6"/>
  <c r="O293" i="6"/>
  <c r="R293" i="6"/>
  <c r="U293" i="6"/>
  <c r="X293" i="6"/>
  <c r="F307" i="6"/>
  <c r="I307" i="6"/>
  <c r="L307" i="6"/>
  <c r="O307" i="6"/>
  <c r="R307" i="6"/>
  <c r="U307" i="6"/>
  <c r="X307" i="6"/>
  <c r="F316" i="6"/>
  <c r="I316" i="6"/>
  <c r="L316" i="6"/>
  <c r="O316" i="6"/>
  <c r="R316" i="6"/>
  <c r="U316" i="6"/>
  <c r="X316" i="6"/>
  <c r="F352" i="6"/>
  <c r="I352" i="6"/>
  <c r="L352" i="6"/>
  <c r="O352" i="6"/>
  <c r="R352" i="6"/>
  <c r="U352" i="6"/>
  <c r="X352" i="6"/>
  <c r="F241" i="6"/>
  <c r="I241" i="6"/>
  <c r="L241" i="6"/>
  <c r="O241" i="6"/>
  <c r="R241" i="6"/>
  <c r="U241" i="6"/>
  <c r="X241" i="6"/>
  <c r="F309" i="6"/>
  <c r="I309" i="6"/>
  <c r="L309" i="6"/>
  <c r="O309" i="6"/>
  <c r="R309" i="6"/>
  <c r="U309" i="6"/>
  <c r="X309" i="6"/>
  <c r="F324" i="6"/>
  <c r="I324" i="6"/>
  <c r="L324" i="6"/>
  <c r="O324" i="6"/>
  <c r="R324" i="6"/>
  <c r="U324" i="6"/>
  <c r="X324" i="6"/>
  <c r="F338" i="6"/>
  <c r="I338" i="6"/>
  <c r="L338" i="6"/>
  <c r="O338" i="6"/>
  <c r="R338" i="6"/>
  <c r="U338" i="6"/>
  <c r="X338" i="6"/>
  <c r="F355" i="6"/>
  <c r="I355" i="6"/>
  <c r="L355" i="6"/>
  <c r="O355" i="6"/>
  <c r="R355" i="6"/>
  <c r="U355" i="6"/>
  <c r="X355" i="6"/>
  <c r="F370" i="6"/>
  <c r="I370" i="6"/>
  <c r="L370" i="6"/>
  <c r="O370" i="6"/>
  <c r="R370" i="6"/>
  <c r="U370" i="6"/>
  <c r="X370" i="6"/>
  <c r="F197" i="6"/>
  <c r="I197" i="6"/>
  <c r="L197" i="6"/>
  <c r="O197" i="6"/>
  <c r="R197" i="6"/>
  <c r="U197" i="6"/>
  <c r="X197" i="6"/>
  <c r="F206" i="6"/>
  <c r="I206" i="6"/>
  <c r="L206" i="6"/>
  <c r="O206" i="6"/>
  <c r="R206" i="6"/>
  <c r="U206" i="6"/>
  <c r="X206" i="6"/>
  <c r="F240" i="6"/>
  <c r="I240" i="6"/>
  <c r="L240" i="6"/>
  <c r="O240" i="6"/>
  <c r="R240" i="6"/>
  <c r="U240" i="6"/>
  <c r="X240" i="6"/>
  <c r="F328" i="6"/>
  <c r="I328" i="6"/>
  <c r="L328" i="6"/>
  <c r="O328" i="6"/>
  <c r="R328" i="6"/>
  <c r="U328" i="6"/>
  <c r="X328" i="6"/>
  <c r="F204" i="6"/>
  <c r="I204" i="6"/>
  <c r="L204" i="6"/>
  <c r="O204" i="6"/>
  <c r="R204" i="6"/>
  <c r="U204" i="6"/>
  <c r="X204" i="6"/>
  <c r="F226" i="6"/>
  <c r="I226" i="6"/>
  <c r="L226" i="6"/>
  <c r="O226" i="6"/>
  <c r="R226" i="6"/>
  <c r="U226" i="6"/>
  <c r="X226" i="6"/>
  <c r="F230" i="6"/>
  <c r="I230" i="6"/>
  <c r="L230" i="6"/>
  <c r="O230" i="6"/>
  <c r="R230" i="6"/>
  <c r="U230" i="6"/>
  <c r="X230" i="6"/>
  <c r="F255" i="6"/>
  <c r="I255" i="6"/>
  <c r="L255" i="6"/>
  <c r="O255" i="6"/>
  <c r="R255" i="6"/>
  <c r="U255" i="6"/>
  <c r="X255" i="6"/>
  <c r="F266" i="6"/>
  <c r="I266" i="6"/>
  <c r="L266" i="6"/>
  <c r="O266" i="6"/>
  <c r="R266" i="6"/>
  <c r="U266" i="6"/>
  <c r="X266" i="6"/>
  <c r="F281" i="6"/>
  <c r="I281" i="6"/>
  <c r="L281" i="6"/>
  <c r="O281" i="6"/>
  <c r="R281" i="6"/>
  <c r="U281" i="6"/>
  <c r="X281" i="6"/>
  <c r="F294" i="6"/>
  <c r="I294" i="6"/>
  <c r="L294" i="6"/>
  <c r="O294" i="6"/>
  <c r="R294" i="6"/>
  <c r="U294" i="6"/>
  <c r="X294" i="6"/>
  <c r="F329" i="6"/>
  <c r="I329" i="6"/>
  <c r="L329" i="6"/>
  <c r="O329" i="6"/>
  <c r="R329" i="6"/>
  <c r="U329" i="6"/>
  <c r="X329" i="6"/>
  <c r="F363" i="6"/>
  <c r="I363" i="6"/>
  <c r="L363" i="6"/>
  <c r="O363" i="6"/>
  <c r="R363" i="6"/>
  <c r="U363" i="6"/>
  <c r="X363" i="6"/>
  <c r="F368" i="6"/>
  <c r="I368" i="6"/>
  <c r="L368" i="6"/>
  <c r="O368" i="6"/>
  <c r="R368" i="6"/>
  <c r="U368" i="6"/>
  <c r="X368" i="6"/>
  <c r="F374" i="6"/>
  <c r="I374" i="6"/>
  <c r="L374" i="6"/>
  <c r="O374" i="6"/>
  <c r="R374" i="6"/>
  <c r="U374" i="6"/>
  <c r="X374" i="6"/>
  <c r="F219" i="6"/>
  <c r="I219" i="6"/>
  <c r="L219" i="6"/>
  <c r="O219" i="6"/>
  <c r="R219" i="6"/>
  <c r="U219" i="6"/>
  <c r="X219" i="6"/>
  <c r="F274" i="6"/>
  <c r="I274" i="6"/>
  <c r="L274" i="6"/>
  <c r="O274" i="6"/>
  <c r="R274" i="6"/>
  <c r="U274" i="6"/>
  <c r="X274" i="6"/>
  <c r="F312" i="6"/>
  <c r="I312" i="6"/>
  <c r="L312" i="6"/>
  <c r="O312" i="6"/>
  <c r="R312" i="6"/>
  <c r="U312" i="6"/>
  <c r="X312" i="6"/>
  <c r="F201" i="6"/>
  <c r="I201" i="6"/>
  <c r="L201" i="6"/>
  <c r="O201" i="6"/>
  <c r="R201" i="6"/>
  <c r="U201" i="6"/>
  <c r="X201" i="6"/>
  <c r="F215" i="6"/>
  <c r="I215" i="6"/>
  <c r="L215" i="6"/>
  <c r="O215" i="6"/>
  <c r="R215" i="6"/>
  <c r="U215" i="6"/>
  <c r="X215" i="6"/>
  <c r="F231" i="6"/>
  <c r="I231" i="6"/>
  <c r="L231" i="6"/>
  <c r="O231" i="6"/>
  <c r="R231" i="6"/>
  <c r="U231" i="6"/>
  <c r="X231" i="6"/>
  <c r="F248" i="6"/>
  <c r="I248" i="6"/>
  <c r="L248" i="6"/>
  <c r="O248" i="6"/>
  <c r="R248" i="6"/>
  <c r="U248" i="6"/>
  <c r="X248" i="6"/>
  <c r="F247" i="6"/>
  <c r="I247" i="6"/>
  <c r="L247" i="6"/>
  <c r="O247" i="6"/>
  <c r="R247" i="6"/>
  <c r="U247" i="6"/>
  <c r="X247" i="6"/>
  <c r="F258" i="6"/>
  <c r="I258" i="6"/>
  <c r="L258" i="6"/>
  <c r="O258" i="6"/>
  <c r="R258" i="6"/>
  <c r="U258" i="6"/>
  <c r="X258" i="6"/>
  <c r="F280" i="6"/>
  <c r="I280" i="6"/>
  <c r="L280" i="6"/>
  <c r="O280" i="6"/>
  <c r="R280" i="6"/>
  <c r="U280" i="6"/>
  <c r="X280" i="6"/>
  <c r="F285" i="6"/>
  <c r="I285" i="6"/>
  <c r="L285" i="6"/>
  <c r="O285" i="6"/>
  <c r="R285" i="6"/>
  <c r="U285" i="6"/>
  <c r="X285" i="6"/>
  <c r="F297" i="6"/>
  <c r="I297" i="6"/>
  <c r="L297" i="6"/>
  <c r="O297" i="6"/>
  <c r="R297" i="6"/>
  <c r="U297" i="6"/>
  <c r="X297" i="6"/>
  <c r="F305" i="6"/>
  <c r="I305" i="6"/>
  <c r="L305" i="6"/>
  <c r="O305" i="6"/>
  <c r="R305" i="6"/>
  <c r="U305" i="6"/>
  <c r="X305" i="6"/>
  <c r="F306" i="6"/>
  <c r="I306" i="6"/>
  <c r="L306" i="6"/>
  <c r="O306" i="6"/>
  <c r="R306" i="6"/>
  <c r="U306" i="6"/>
  <c r="X306" i="6"/>
  <c r="F308" i="6"/>
  <c r="I308" i="6"/>
  <c r="L308" i="6"/>
  <c r="O308" i="6"/>
  <c r="R308" i="6"/>
  <c r="U308" i="6"/>
  <c r="X308" i="6"/>
  <c r="F311" i="6"/>
  <c r="I311" i="6"/>
  <c r="L311" i="6"/>
  <c r="O311" i="6"/>
  <c r="R311" i="6"/>
  <c r="U311" i="6"/>
  <c r="X311" i="6"/>
  <c r="F322" i="6"/>
  <c r="I322" i="6"/>
  <c r="L322" i="6"/>
  <c r="O322" i="6"/>
  <c r="R322" i="6"/>
  <c r="U322" i="6"/>
  <c r="X322" i="6"/>
  <c r="F323" i="6"/>
  <c r="I323" i="6"/>
  <c r="L323" i="6"/>
  <c r="O323" i="6"/>
  <c r="R323" i="6"/>
  <c r="U323" i="6"/>
  <c r="X323" i="6"/>
  <c r="F333" i="6"/>
  <c r="I333" i="6"/>
  <c r="L333" i="6"/>
  <c r="O333" i="6"/>
  <c r="R333" i="6"/>
  <c r="U333" i="6"/>
  <c r="X333" i="6"/>
  <c r="F366" i="6"/>
  <c r="I366" i="6"/>
  <c r="L366" i="6"/>
  <c r="O366" i="6"/>
  <c r="R366" i="6"/>
  <c r="U366" i="6"/>
  <c r="X366" i="6"/>
  <c r="F379" i="6"/>
  <c r="I379" i="6"/>
  <c r="L379" i="6"/>
  <c r="O379" i="6"/>
  <c r="R379" i="6"/>
  <c r="U379" i="6"/>
  <c r="X379" i="6"/>
  <c r="F284" i="6"/>
  <c r="I284" i="6"/>
  <c r="L284" i="6"/>
  <c r="O284" i="6"/>
  <c r="R284" i="6"/>
  <c r="U284" i="6"/>
  <c r="X284" i="6"/>
  <c r="F361" i="6"/>
  <c r="I361" i="6"/>
  <c r="L361" i="6"/>
  <c r="O361" i="6"/>
  <c r="R361" i="6"/>
  <c r="U361" i="6"/>
  <c r="X361" i="6"/>
  <c r="F199" i="6"/>
  <c r="I199" i="6"/>
  <c r="L199" i="6"/>
  <c r="O199" i="6"/>
  <c r="R199" i="6"/>
  <c r="U199" i="6"/>
  <c r="X199" i="6"/>
  <c r="F208" i="6"/>
  <c r="I208" i="6"/>
  <c r="L208" i="6"/>
  <c r="O208" i="6"/>
  <c r="R208" i="6"/>
  <c r="U208" i="6"/>
  <c r="X208" i="6"/>
  <c r="F234" i="6"/>
  <c r="I234" i="6"/>
  <c r="L234" i="6"/>
  <c r="O234" i="6"/>
  <c r="R234" i="6"/>
  <c r="U234" i="6"/>
  <c r="X234" i="6"/>
  <c r="F233" i="6"/>
  <c r="I233" i="6"/>
  <c r="L233" i="6"/>
  <c r="O233" i="6"/>
  <c r="R233" i="6"/>
  <c r="U233" i="6"/>
  <c r="X233" i="6"/>
  <c r="F341" i="6"/>
  <c r="I341" i="6"/>
  <c r="L341" i="6"/>
  <c r="O341" i="6"/>
  <c r="R341" i="6"/>
  <c r="U341" i="6"/>
  <c r="X341" i="6"/>
  <c r="F232" i="6"/>
  <c r="I232" i="6"/>
  <c r="L232" i="6"/>
  <c r="O232" i="6"/>
  <c r="R232" i="6"/>
  <c r="U232" i="6"/>
  <c r="X232" i="6"/>
  <c r="F236" i="6"/>
  <c r="I236" i="6"/>
  <c r="L236" i="6"/>
  <c r="O236" i="6"/>
  <c r="R236" i="6"/>
  <c r="U236" i="6"/>
  <c r="X236" i="6"/>
  <c r="F237" i="6"/>
  <c r="I237" i="6"/>
  <c r="L237" i="6"/>
  <c r="O237" i="6"/>
  <c r="R237" i="6"/>
  <c r="U237" i="6"/>
  <c r="X237" i="6"/>
  <c r="F238" i="6"/>
  <c r="I238" i="6"/>
  <c r="L238" i="6"/>
  <c r="O238" i="6"/>
  <c r="R238" i="6"/>
  <c r="U238" i="6"/>
  <c r="X238" i="6"/>
  <c r="F214" i="6"/>
  <c r="I214" i="6"/>
  <c r="L214" i="6"/>
  <c r="O214" i="6"/>
  <c r="R214" i="6"/>
  <c r="U214" i="6"/>
  <c r="X214" i="6"/>
  <c r="F351" i="6"/>
  <c r="I351" i="6"/>
  <c r="L351" i="6"/>
  <c r="O351" i="6"/>
  <c r="R351" i="6"/>
  <c r="U351" i="6"/>
  <c r="X351" i="6"/>
  <c r="F353" i="6"/>
  <c r="I353" i="6"/>
  <c r="L353" i="6"/>
  <c r="O353" i="6"/>
  <c r="R353" i="6"/>
  <c r="U353" i="6"/>
  <c r="X353" i="6"/>
  <c r="F272" i="6"/>
  <c r="I272" i="6"/>
  <c r="L272" i="6"/>
  <c r="O272" i="6"/>
  <c r="R272" i="6"/>
  <c r="U272" i="6"/>
  <c r="X272" i="6"/>
  <c r="F279" i="6"/>
  <c r="I279" i="6"/>
  <c r="L279" i="6"/>
  <c r="O279" i="6"/>
  <c r="R279" i="6"/>
  <c r="U279" i="6"/>
  <c r="X279" i="6"/>
  <c r="F340" i="6"/>
  <c r="I340" i="6"/>
  <c r="L340" i="6"/>
  <c r="O340" i="6"/>
  <c r="R340" i="6"/>
  <c r="U340" i="6"/>
  <c r="X340" i="6"/>
  <c r="F249" i="6"/>
  <c r="I249" i="6"/>
  <c r="L249" i="6"/>
  <c r="O249" i="6"/>
  <c r="R249" i="6"/>
  <c r="U249" i="6"/>
  <c r="X249" i="6"/>
  <c r="F213" i="6"/>
  <c r="I213" i="6"/>
  <c r="L213" i="6"/>
  <c r="O213" i="6"/>
  <c r="R213" i="6"/>
  <c r="U213" i="6"/>
  <c r="X213" i="6"/>
  <c r="F250" i="6"/>
  <c r="I250" i="6"/>
  <c r="L250" i="6"/>
  <c r="O250" i="6"/>
  <c r="R250" i="6"/>
  <c r="U250" i="6"/>
  <c r="X250" i="6"/>
  <c r="F362" i="6"/>
  <c r="I362" i="6"/>
  <c r="L362" i="6"/>
  <c r="O362" i="6"/>
  <c r="R362" i="6"/>
  <c r="U362" i="6"/>
  <c r="X362" i="6"/>
  <c r="F256" i="6"/>
  <c r="I256" i="6"/>
  <c r="L256" i="6"/>
  <c r="O256" i="6"/>
  <c r="R256" i="6"/>
  <c r="U256" i="6"/>
  <c r="X256" i="6"/>
  <c r="F318" i="6"/>
  <c r="I318" i="6"/>
  <c r="L318" i="6"/>
  <c r="O318" i="6"/>
  <c r="R318" i="6"/>
  <c r="U318" i="6"/>
  <c r="X318" i="6"/>
  <c r="F227" i="6"/>
  <c r="I227" i="6"/>
  <c r="L227" i="6"/>
  <c r="O227" i="6"/>
  <c r="R227" i="6"/>
  <c r="U227" i="6"/>
  <c r="X227" i="6"/>
  <c r="F336" i="6"/>
  <c r="I336" i="6"/>
  <c r="L336" i="6"/>
  <c r="O336" i="6"/>
  <c r="R336" i="6"/>
  <c r="U336" i="6"/>
  <c r="X336" i="6"/>
  <c r="F223" i="6"/>
  <c r="I223" i="6"/>
  <c r="L223" i="6"/>
  <c r="O223" i="6"/>
  <c r="R223" i="6"/>
  <c r="U223" i="6"/>
  <c r="X223" i="6"/>
  <c r="F350" i="6"/>
  <c r="I350" i="6"/>
  <c r="L350" i="6"/>
  <c r="O350" i="6"/>
  <c r="R350" i="6"/>
  <c r="U350" i="6"/>
  <c r="X350" i="6"/>
  <c r="F225" i="6"/>
  <c r="I225" i="6"/>
  <c r="L225" i="6"/>
  <c r="O225" i="6"/>
  <c r="R225" i="6"/>
  <c r="U225" i="6"/>
  <c r="X225" i="6"/>
  <c r="F359" i="6"/>
  <c r="I359" i="6"/>
  <c r="L359" i="6"/>
  <c r="O359" i="6"/>
  <c r="R359" i="6"/>
  <c r="U359" i="6"/>
  <c r="X359" i="6"/>
  <c r="F384" i="6"/>
  <c r="I384" i="6"/>
  <c r="L384" i="6"/>
  <c r="O384" i="6"/>
  <c r="R384" i="6"/>
  <c r="U384" i="6"/>
  <c r="X384" i="6"/>
  <c r="F378" i="6"/>
  <c r="I378" i="6"/>
  <c r="L378" i="6"/>
  <c r="O378" i="6"/>
  <c r="R378" i="6"/>
  <c r="U378" i="6"/>
  <c r="X378" i="6"/>
  <c r="F257" i="6"/>
  <c r="I257" i="6"/>
  <c r="L257" i="6"/>
  <c r="O257" i="6"/>
  <c r="R257" i="6"/>
  <c r="U257" i="6"/>
  <c r="X257" i="6"/>
  <c r="F342" i="6"/>
  <c r="I342" i="6"/>
  <c r="L342" i="6"/>
  <c r="O342" i="6"/>
  <c r="R342" i="6"/>
  <c r="U342" i="6"/>
  <c r="X342" i="6"/>
  <c r="F262" i="6"/>
  <c r="I262" i="6"/>
  <c r="L262" i="6"/>
  <c r="O262" i="6"/>
  <c r="R262" i="6"/>
  <c r="U262" i="6"/>
  <c r="X262" i="6"/>
  <c r="F371" i="6"/>
  <c r="I371" i="6"/>
  <c r="L371" i="6"/>
  <c r="O371" i="6"/>
  <c r="R371" i="6"/>
  <c r="U371" i="6"/>
  <c r="X371" i="6"/>
  <c r="F217" i="6"/>
  <c r="I217" i="6"/>
  <c r="L217" i="6"/>
  <c r="O217" i="6"/>
  <c r="R217" i="6"/>
  <c r="U217" i="6"/>
  <c r="X217" i="6"/>
  <c r="F278" i="6"/>
  <c r="I278" i="6"/>
  <c r="L278" i="6"/>
  <c r="O278" i="6"/>
  <c r="R278" i="6"/>
  <c r="U278" i="6"/>
  <c r="X278" i="6"/>
  <c r="F270" i="6"/>
  <c r="I270" i="6"/>
  <c r="L270" i="6"/>
  <c r="O270" i="6"/>
  <c r="R270" i="6"/>
  <c r="U270" i="6"/>
  <c r="X270" i="6"/>
  <c r="F245" i="6"/>
  <c r="I245" i="6"/>
  <c r="L245" i="6"/>
  <c r="O245" i="6"/>
  <c r="R245" i="6"/>
  <c r="U245" i="6"/>
  <c r="X245" i="6"/>
  <c r="F301" i="6"/>
  <c r="I301" i="6"/>
  <c r="L301" i="6"/>
  <c r="O301" i="6"/>
  <c r="R301" i="6"/>
  <c r="U301" i="6"/>
  <c r="X301" i="6"/>
  <c r="F289" i="6"/>
  <c r="I289" i="6"/>
  <c r="L289" i="6"/>
  <c r="O289" i="6"/>
  <c r="R289" i="6"/>
  <c r="U289" i="6"/>
  <c r="X289" i="6"/>
  <c r="F332" i="6"/>
  <c r="I332" i="6"/>
  <c r="L332" i="6"/>
  <c r="O332" i="6"/>
  <c r="R332" i="6"/>
  <c r="U332" i="6"/>
  <c r="X332" i="6"/>
  <c r="F373" i="6"/>
  <c r="I373" i="6"/>
  <c r="L373" i="6"/>
  <c r="O373" i="6"/>
  <c r="R373" i="6"/>
  <c r="U373" i="6"/>
  <c r="X373" i="6"/>
  <c r="F216" i="6"/>
  <c r="I216" i="6"/>
  <c r="L216" i="6"/>
  <c r="O216" i="6"/>
  <c r="R216" i="6"/>
  <c r="U216" i="6"/>
  <c r="X216" i="6"/>
  <c r="F211" i="6"/>
  <c r="I211" i="6"/>
  <c r="L211" i="6"/>
  <c r="O211" i="6"/>
  <c r="R211" i="6"/>
  <c r="U211" i="6"/>
  <c r="X211" i="6"/>
  <c r="F327" i="6"/>
  <c r="I327" i="6"/>
  <c r="L327" i="6"/>
  <c r="O327" i="6"/>
  <c r="R327" i="6"/>
  <c r="U327" i="6"/>
  <c r="X327" i="6"/>
  <c r="F357" i="6"/>
  <c r="I357" i="6"/>
  <c r="L357" i="6"/>
  <c r="O357" i="6"/>
  <c r="R357" i="6"/>
  <c r="U357" i="6"/>
  <c r="X357" i="6"/>
  <c r="F330" i="6"/>
  <c r="I330" i="6"/>
  <c r="L330" i="6"/>
  <c r="O330" i="6"/>
  <c r="R330" i="6"/>
  <c r="U330" i="6"/>
  <c r="X330" i="6"/>
  <c r="F265" i="6"/>
  <c r="I265" i="6"/>
  <c r="L265" i="6"/>
  <c r="O265" i="6"/>
  <c r="R265" i="6"/>
  <c r="U265" i="6"/>
  <c r="X265" i="6"/>
  <c r="F212" i="6"/>
  <c r="I212" i="6"/>
  <c r="L212" i="6"/>
  <c r="O212" i="6"/>
  <c r="R212" i="6"/>
  <c r="U212" i="6"/>
  <c r="X212" i="6"/>
  <c r="F263" i="6"/>
  <c r="I263" i="6"/>
  <c r="L263" i="6"/>
  <c r="O263" i="6"/>
  <c r="R263" i="6"/>
  <c r="U263" i="6"/>
  <c r="X263" i="6"/>
  <c r="F335" i="6"/>
  <c r="I335" i="6"/>
  <c r="L335" i="6"/>
  <c r="O335" i="6"/>
  <c r="R335" i="6"/>
  <c r="U335" i="6"/>
  <c r="X335" i="6"/>
  <c r="F300" i="6"/>
  <c r="I300" i="6"/>
  <c r="L300" i="6"/>
  <c r="O300" i="6"/>
  <c r="R300" i="6"/>
  <c r="U300" i="6"/>
  <c r="X300" i="6"/>
  <c r="F296" i="6"/>
  <c r="I296" i="6"/>
  <c r="L296" i="6"/>
  <c r="O296" i="6"/>
  <c r="R296" i="6"/>
  <c r="U296" i="6"/>
  <c r="X296" i="6"/>
  <c r="F283" i="6"/>
  <c r="I283" i="6"/>
  <c r="L283" i="6"/>
  <c r="O283" i="6"/>
  <c r="R283" i="6"/>
  <c r="U283" i="6"/>
  <c r="X283" i="6"/>
  <c r="F259" i="6"/>
  <c r="I259" i="6"/>
  <c r="L259" i="6"/>
  <c r="O259" i="6"/>
  <c r="R259" i="6"/>
  <c r="U259" i="6"/>
  <c r="X259" i="6"/>
  <c r="F299" i="6"/>
  <c r="I299" i="6"/>
  <c r="L299" i="6"/>
  <c r="O299" i="6"/>
  <c r="R299" i="6"/>
  <c r="U299" i="6"/>
  <c r="X299" i="6"/>
  <c r="F304" i="6"/>
  <c r="I304" i="6"/>
  <c r="L304" i="6"/>
  <c r="O304" i="6"/>
  <c r="R304" i="6"/>
  <c r="U304" i="6"/>
  <c r="X304" i="6"/>
  <c r="F310" i="6"/>
  <c r="I310" i="6"/>
  <c r="L310" i="6"/>
  <c r="O310" i="6"/>
  <c r="R310" i="6"/>
  <c r="U310" i="6"/>
  <c r="X310" i="6"/>
  <c r="F344" i="6"/>
  <c r="I344" i="6"/>
  <c r="L344" i="6"/>
  <c r="O344" i="6"/>
  <c r="R344" i="6"/>
  <c r="U344" i="6"/>
  <c r="X344" i="6"/>
  <c r="F319" i="6"/>
  <c r="I319" i="6"/>
  <c r="L319" i="6"/>
  <c r="O319" i="6"/>
  <c r="R319" i="6"/>
  <c r="U319" i="6"/>
  <c r="X319" i="6"/>
  <c r="F295" i="6"/>
  <c r="I295" i="6"/>
  <c r="L295" i="6"/>
  <c r="O295" i="6"/>
  <c r="R295" i="6"/>
  <c r="U295" i="6"/>
  <c r="X295" i="6"/>
  <c r="F326" i="6"/>
  <c r="I326" i="6"/>
  <c r="L326" i="6"/>
  <c r="O326" i="6"/>
  <c r="R326" i="6"/>
  <c r="U326" i="6"/>
  <c r="X326" i="6"/>
  <c r="F317" i="6"/>
  <c r="I317" i="6"/>
  <c r="L317" i="6"/>
  <c r="O317" i="6"/>
  <c r="R317" i="6"/>
  <c r="U317" i="6"/>
  <c r="X317" i="6"/>
  <c r="F242" i="6"/>
  <c r="I242" i="6"/>
  <c r="L242" i="6"/>
  <c r="O242" i="6"/>
  <c r="R242" i="6"/>
  <c r="U242" i="6"/>
  <c r="X242" i="6"/>
  <c r="F375" i="6"/>
  <c r="I375" i="6"/>
  <c r="L375" i="6"/>
  <c r="O375" i="6"/>
  <c r="R375" i="6"/>
  <c r="U375" i="6"/>
  <c r="X375" i="6"/>
  <c r="F298" i="6"/>
  <c r="I298" i="6"/>
  <c r="L298" i="6"/>
  <c r="O298" i="6"/>
  <c r="R298" i="6"/>
  <c r="U298" i="6"/>
  <c r="X298" i="6"/>
  <c r="F207" i="6"/>
  <c r="I207" i="6"/>
  <c r="L207" i="6"/>
  <c r="O207" i="6"/>
  <c r="R207" i="6"/>
  <c r="U207" i="6"/>
  <c r="X207" i="6"/>
  <c r="F302" i="6"/>
  <c r="I302" i="6"/>
  <c r="L302" i="6"/>
  <c r="O302" i="6"/>
  <c r="R302" i="6"/>
  <c r="U302" i="6"/>
  <c r="X302" i="6"/>
  <c r="F364" i="6"/>
  <c r="I364" i="6"/>
  <c r="L364" i="6"/>
  <c r="O364" i="6"/>
  <c r="R364" i="6"/>
  <c r="U364" i="6"/>
  <c r="X364" i="6"/>
  <c r="F321" i="6"/>
  <c r="I321" i="6"/>
  <c r="L321" i="6"/>
  <c r="O321" i="6"/>
  <c r="R321" i="6"/>
  <c r="U321" i="6"/>
  <c r="X321" i="6"/>
  <c r="F365" i="6"/>
  <c r="I365" i="6"/>
  <c r="L365" i="6"/>
  <c r="O365" i="6"/>
  <c r="R365" i="6"/>
  <c r="U365" i="6"/>
  <c r="X365" i="6"/>
  <c r="F346" i="6"/>
  <c r="I346" i="6"/>
  <c r="L346" i="6"/>
  <c r="O346" i="6"/>
  <c r="R346" i="6"/>
  <c r="U346" i="6"/>
  <c r="X346" i="6"/>
  <c r="F360" i="6"/>
  <c r="I360" i="6"/>
  <c r="L360" i="6"/>
  <c r="O360" i="6"/>
  <c r="R360" i="6"/>
  <c r="U360" i="6"/>
  <c r="X360" i="6"/>
  <c r="F303" i="6"/>
  <c r="I303" i="6"/>
  <c r="L303" i="6"/>
  <c r="O303" i="6"/>
  <c r="R303" i="6"/>
  <c r="U303" i="6"/>
  <c r="X303" i="6"/>
  <c r="F202" i="6"/>
  <c r="I202" i="6"/>
  <c r="L202" i="6"/>
  <c r="O202" i="6"/>
  <c r="R202" i="6"/>
  <c r="U202" i="6"/>
  <c r="X202" i="6"/>
  <c r="F286" i="6"/>
  <c r="I286" i="6"/>
  <c r="L286" i="6"/>
  <c r="O286" i="6"/>
  <c r="R286" i="6"/>
  <c r="U286" i="6"/>
  <c r="X286" i="6"/>
  <c r="F287" i="6"/>
  <c r="I287" i="6"/>
  <c r="L287" i="6"/>
  <c r="O287" i="6"/>
  <c r="R287" i="6"/>
  <c r="U287" i="6"/>
  <c r="X287" i="6"/>
  <c r="F334" i="6"/>
  <c r="I334" i="6"/>
  <c r="L334" i="6"/>
  <c r="O334" i="6"/>
  <c r="R334" i="6"/>
  <c r="U334" i="6"/>
  <c r="X334" i="6"/>
  <c r="F220" i="6"/>
  <c r="I220" i="6"/>
  <c r="L220" i="6"/>
  <c r="O220" i="6"/>
  <c r="R220" i="6"/>
  <c r="U220" i="6"/>
  <c r="X220" i="6"/>
  <c r="F345" i="6"/>
  <c r="I345" i="6"/>
  <c r="L345" i="6"/>
  <c r="O345" i="6"/>
  <c r="R345" i="6"/>
  <c r="U345" i="6"/>
  <c r="X345" i="6"/>
  <c r="F264" i="6"/>
  <c r="I264" i="6"/>
  <c r="L264" i="6"/>
  <c r="O264" i="6"/>
  <c r="R264" i="6"/>
  <c r="U264" i="6"/>
  <c r="X264" i="6"/>
  <c r="F275" i="6"/>
  <c r="I275" i="6"/>
  <c r="L275" i="6"/>
  <c r="O275" i="6"/>
  <c r="R275" i="6"/>
  <c r="U275" i="6"/>
  <c r="X275" i="6"/>
  <c r="F325" i="6"/>
  <c r="I325" i="6"/>
  <c r="L325" i="6"/>
  <c r="O325" i="6"/>
  <c r="R325" i="6"/>
  <c r="U325" i="6"/>
  <c r="X325" i="6"/>
  <c r="F348" i="6"/>
  <c r="I348" i="6"/>
  <c r="L348" i="6"/>
  <c r="O348" i="6"/>
  <c r="R348" i="6"/>
  <c r="U348" i="6"/>
  <c r="X348" i="6"/>
  <c r="F381" i="6"/>
  <c r="I381" i="6"/>
  <c r="L381" i="6"/>
  <c r="O381" i="6"/>
  <c r="R381" i="6"/>
  <c r="U381" i="6"/>
  <c r="X381" i="6"/>
  <c r="F253" i="6"/>
  <c r="I253" i="6"/>
  <c r="F276" i="6"/>
  <c r="I276" i="6"/>
  <c r="L276" i="6"/>
  <c r="O276" i="6"/>
  <c r="R276" i="6"/>
  <c r="U276" i="6"/>
  <c r="X276" i="6"/>
  <c r="F210" i="6"/>
  <c r="I210" i="6"/>
  <c r="L210" i="6"/>
  <c r="O210" i="6"/>
  <c r="R210" i="6"/>
  <c r="U210" i="6"/>
  <c r="X210" i="6"/>
  <c r="F331" i="6"/>
  <c r="I331" i="6"/>
  <c r="L331" i="6"/>
  <c r="O331" i="6"/>
  <c r="R331" i="6"/>
  <c r="U331" i="6"/>
  <c r="X331" i="6"/>
  <c r="F239" i="6"/>
  <c r="I239" i="6"/>
  <c r="L239" i="6"/>
  <c r="O239" i="6"/>
  <c r="R239" i="6"/>
  <c r="U239" i="6"/>
  <c r="X239" i="6"/>
  <c r="F314" i="6"/>
  <c r="I314" i="6"/>
  <c r="L314" i="6"/>
  <c r="O314" i="6"/>
  <c r="R314" i="6"/>
  <c r="U314" i="6"/>
  <c r="X314" i="6"/>
  <c r="F376" i="6"/>
  <c r="I376" i="6"/>
  <c r="L376" i="6"/>
  <c r="O376" i="6"/>
  <c r="R376" i="6"/>
  <c r="U376" i="6"/>
  <c r="X376" i="6"/>
  <c r="F203" i="6"/>
  <c r="I203" i="6"/>
  <c r="L203" i="6"/>
  <c r="O203" i="6"/>
  <c r="R203" i="6"/>
  <c r="U203" i="6"/>
  <c r="X203" i="6"/>
  <c r="F261" i="6"/>
  <c r="I261" i="6"/>
  <c r="L261" i="6"/>
  <c r="O261" i="6"/>
  <c r="R261" i="6"/>
  <c r="U261" i="6"/>
  <c r="X261" i="6"/>
  <c r="F222" i="6"/>
  <c r="I222" i="6"/>
  <c r="L222" i="6"/>
  <c r="O222" i="6"/>
  <c r="R222" i="6"/>
  <c r="U222" i="6"/>
  <c r="X222" i="6"/>
  <c r="F290" i="6"/>
  <c r="I290" i="6"/>
  <c r="L290" i="6"/>
  <c r="O290" i="6"/>
  <c r="R290" i="6"/>
  <c r="U290" i="6"/>
  <c r="X290" i="6"/>
  <c r="F277" i="6"/>
  <c r="I277" i="6"/>
  <c r="L277" i="6"/>
  <c r="O277" i="6"/>
  <c r="R277" i="6"/>
  <c r="U277" i="6"/>
  <c r="X277" i="6"/>
  <c r="F251" i="6"/>
  <c r="I251" i="6"/>
  <c r="L251" i="6"/>
  <c r="O251" i="6"/>
  <c r="R251" i="6"/>
  <c r="U251" i="6"/>
  <c r="X251" i="6"/>
  <c r="F369" i="6"/>
  <c r="I369" i="6"/>
  <c r="L369" i="6"/>
  <c r="O369" i="6"/>
  <c r="R369" i="6"/>
  <c r="U369" i="6"/>
  <c r="X369" i="6"/>
  <c r="F377" i="6"/>
  <c r="I377" i="6"/>
  <c r="L377" i="6"/>
  <c r="O377" i="6"/>
  <c r="R377" i="6"/>
  <c r="U377" i="6"/>
  <c r="X377" i="6"/>
  <c r="F288" i="6"/>
  <c r="I288" i="6"/>
  <c r="L288" i="6"/>
  <c r="O288" i="6"/>
  <c r="R288" i="6"/>
  <c r="U288" i="6"/>
  <c r="X288" i="6"/>
  <c r="F382" i="6"/>
  <c r="I382" i="6"/>
  <c r="L382" i="6"/>
  <c r="O382" i="6"/>
  <c r="R382" i="6"/>
  <c r="U382" i="6"/>
  <c r="X382" i="6"/>
  <c r="F383" i="6"/>
  <c r="I383" i="6"/>
  <c r="L383" i="6"/>
  <c r="O383" i="6"/>
  <c r="R383" i="6"/>
  <c r="U383" i="6"/>
  <c r="X383" i="6"/>
  <c r="F385" i="6"/>
  <c r="I385" i="6"/>
  <c r="L385" i="6"/>
  <c r="O385" i="6"/>
  <c r="R385" i="6"/>
  <c r="U385" i="6"/>
  <c r="X385" i="6"/>
  <c r="F372" i="6"/>
  <c r="I372" i="6"/>
  <c r="L372" i="6"/>
  <c r="O372" i="6"/>
  <c r="R372" i="6"/>
  <c r="U372" i="6"/>
  <c r="X372" i="6"/>
  <c r="F315" i="6"/>
  <c r="I315" i="6"/>
  <c r="L315" i="6"/>
  <c r="O315" i="6"/>
  <c r="R315" i="6"/>
  <c r="U315" i="6"/>
  <c r="X315" i="6"/>
  <c r="F243" i="6"/>
  <c r="I243" i="6"/>
  <c r="L243" i="6"/>
  <c r="O243" i="6"/>
  <c r="R243" i="6"/>
  <c r="U243" i="6"/>
  <c r="X243" i="6"/>
  <c r="F343" i="6"/>
  <c r="I343" i="6"/>
  <c r="L343" i="6"/>
  <c r="O343" i="6"/>
  <c r="R343" i="6"/>
  <c r="U343" i="6"/>
  <c r="X343" i="6"/>
  <c r="F358" i="6"/>
  <c r="I358" i="6"/>
  <c r="L358" i="6"/>
  <c r="O358" i="6"/>
  <c r="R358" i="6"/>
  <c r="U358" i="6"/>
  <c r="X358" i="6"/>
  <c r="F354" i="6"/>
  <c r="I354" i="6"/>
  <c r="L354" i="6"/>
  <c r="O354" i="6"/>
  <c r="R354" i="6"/>
  <c r="U354" i="6"/>
  <c r="X354" i="6"/>
  <c r="AG11" i="1" l="1"/>
  <c r="AB11" i="1" s="1"/>
  <c r="AF11" i="1"/>
  <c r="AA11" i="1" s="1"/>
  <c r="D15" i="1" s="1"/>
  <c r="AE9" i="1"/>
  <c r="AE10" i="1"/>
  <c r="AG10" i="1" s="1"/>
  <c r="AB10" i="1" s="1"/>
  <c r="AE12" i="1"/>
  <c r="AG12" i="1" s="1"/>
  <c r="AB12" i="1" s="1"/>
  <c r="AE13" i="1"/>
  <c r="AE14" i="1"/>
  <c r="AF14" i="1" s="1"/>
  <c r="AA14" i="1" s="1"/>
  <c r="D18" i="1" s="1"/>
  <c r="AE15" i="1"/>
  <c r="AE16" i="1"/>
  <c r="AF16" i="1" s="1"/>
  <c r="AE17" i="1"/>
  <c r="AE18" i="1"/>
  <c r="AE19" i="1"/>
  <c r="AE20" i="1"/>
  <c r="AE21" i="1"/>
  <c r="AE22" i="1"/>
  <c r="AE8" i="1"/>
  <c r="AE7" i="1"/>
  <c r="AF7" i="1" s="1"/>
  <c r="AA7" i="1" s="1"/>
  <c r="D11" i="1" s="1"/>
  <c r="AC7" i="1"/>
  <c r="H15" i="1" l="1"/>
  <c r="G15" i="1"/>
  <c r="G18" i="1"/>
  <c r="H18" i="1"/>
  <c r="AG22" i="1"/>
  <c r="AB22" i="1" s="1"/>
  <c r="AF22" i="1"/>
  <c r="AA22" i="1" s="1"/>
  <c r="AG20" i="1"/>
  <c r="AB20" i="1" s="1"/>
  <c r="AF20" i="1"/>
  <c r="AA20" i="1" s="1"/>
  <c r="D24" i="1" s="1"/>
  <c r="AG18" i="1"/>
  <c r="AB18" i="1" s="1"/>
  <c r="AF18" i="1"/>
  <c r="AA18" i="1" s="1"/>
  <c r="D22" i="1" s="1"/>
  <c r="AG16" i="1"/>
  <c r="AB16" i="1" s="1"/>
  <c r="AA16" i="1"/>
  <c r="D20" i="1" s="1"/>
  <c r="AG14" i="1"/>
  <c r="AB14" i="1" s="1"/>
  <c r="AG21" i="1"/>
  <c r="AB21" i="1" s="1"/>
  <c r="AF21" i="1"/>
  <c r="AA21" i="1" s="1"/>
  <c r="D25" i="1" s="1"/>
  <c r="AG19" i="1"/>
  <c r="AB19" i="1" s="1"/>
  <c r="AF19" i="1"/>
  <c r="AA19" i="1" s="1"/>
  <c r="D23" i="1" s="1"/>
  <c r="AG17" i="1"/>
  <c r="AB17" i="1" s="1"/>
  <c r="AF17" i="1"/>
  <c r="AA17" i="1" s="1"/>
  <c r="D21" i="1" s="1"/>
  <c r="AG15" i="1"/>
  <c r="AB15" i="1" s="1"/>
  <c r="AF15" i="1"/>
  <c r="AA15" i="1" s="1"/>
  <c r="D19" i="1" s="1"/>
  <c r="AG13" i="1"/>
  <c r="AB13" i="1" s="1"/>
  <c r="AF13" i="1"/>
  <c r="AA13" i="1" s="1"/>
  <c r="D17" i="1" s="1"/>
  <c r="AG8" i="1"/>
  <c r="AB8" i="1" s="1"/>
  <c r="AF8" i="1"/>
  <c r="AA8" i="1" s="1"/>
  <c r="D12" i="1" s="1"/>
  <c r="AF10" i="1"/>
  <c r="AA10" i="1" s="1"/>
  <c r="D14" i="1" s="1"/>
  <c r="AF12" i="1"/>
  <c r="AA12" i="1" s="1"/>
  <c r="D16" i="1" s="1"/>
  <c r="AF9" i="1"/>
  <c r="AA9" i="1" s="1"/>
  <c r="D13" i="1" s="1"/>
  <c r="AG9" i="1"/>
  <c r="AB9" i="1" s="1"/>
  <c r="C12" i="1"/>
  <c r="C13" i="1"/>
  <c r="C14" i="1"/>
  <c r="C15" i="1"/>
  <c r="E15" i="1" s="1"/>
  <c r="C16" i="1"/>
  <c r="C17" i="1"/>
  <c r="C18" i="1"/>
  <c r="C19" i="1"/>
  <c r="C20" i="1"/>
  <c r="C21" i="1"/>
  <c r="C22" i="1"/>
  <c r="C23" i="1"/>
  <c r="C24" i="1"/>
  <c r="C25" i="1"/>
  <c r="C26" i="1"/>
  <c r="C11" i="1"/>
  <c r="E11" i="1" s="1"/>
  <c r="F26" i="1" l="1"/>
  <c r="D26" i="1"/>
  <c r="G26" i="1"/>
  <c r="H26" i="1"/>
  <c r="F20" i="1"/>
  <c r="H13" i="1"/>
  <c r="G13" i="1"/>
  <c r="G16" i="1"/>
  <c r="H16" i="1"/>
  <c r="G17" i="1"/>
  <c r="H17" i="1"/>
  <c r="G19" i="1"/>
  <c r="H19" i="1"/>
  <c r="G21" i="1"/>
  <c r="H21" i="1"/>
  <c r="G23" i="1"/>
  <c r="H23" i="1"/>
  <c r="G25" i="1"/>
  <c r="H25" i="1"/>
  <c r="G14" i="1"/>
  <c r="H14" i="1"/>
  <c r="G20" i="1"/>
  <c r="H20" i="1"/>
  <c r="G22" i="1"/>
  <c r="H22" i="1"/>
  <c r="G24" i="1"/>
  <c r="H24" i="1"/>
  <c r="G11" i="1"/>
  <c r="H11" i="1"/>
  <c r="E12" i="1"/>
  <c r="F22" i="1"/>
  <c r="F18" i="1"/>
  <c r="F16" i="1"/>
  <c r="E25" i="1"/>
  <c r="F25" i="1"/>
  <c r="E23" i="1"/>
  <c r="F23" i="1"/>
  <c r="E19" i="1"/>
  <c r="F19" i="1"/>
  <c r="F21" i="1"/>
  <c r="E26" i="1"/>
  <c r="E22" i="1"/>
  <c r="E20" i="1"/>
  <c r="E18" i="1"/>
  <c r="E16" i="1"/>
  <c r="E21" i="1"/>
  <c r="E13" i="1"/>
  <c r="E24" i="1"/>
  <c r="F17" i="1"/>
  <c r="E14" i="1"/>
  <c r="F14" i="1"/>
  <c r="E17" i="1"/>
  <c r="F15" i="1"/>
  <c r="E30" i="1" l="1"/>
  <c r="E32" i="1" s="1"/>
  <c r="F30" i="1"/>
  <c r="F32" i="1" s="1"/>
  <c r="G12" i="1"/>
  <c r="H12" i="1"/>
  <c r="K6" i="1" l="1"/>
</calcChain>
</file>

<file path=xl/sharedStrings.xml><?xml version="1.0" encoding="utf-8"?>
<sst xmlns="http://schemas.openxmlformats.org/spreadsheetml/2006/main" count="2527" uniqueCount="460">
  <si>
    <t>N° Licence</t>
  </si>
  <si>
    <t>Série</t>
  </si>
  <si>
    <t>PCN</t>
  </si>
  <si>
    <t>PP</t>
  </si>
  <si>
    <t>Qualificatif</t>
  </si>
  <si>
    <t>Libre x 2</t>
  </si>
  <si>
    <t>Libre x 4</t>
  </si>
  <si>
    <t>Libre Ind</t>
  </si>
  <si>
    <t>Quadrettes D1</t>
  </si>
  <si>
    <t>Quadrettes D2</t>
  </si>
  <si>
    <t>Quadrettes D3</t>
  </si>
  <si>
    <t>Triplette D1</t>
  </si>
  <si>
    <t>Triplette D2</t>
  </si>
  <si>
    <t>Triplette D3</t>
  </si>
  <si>
    <t>Open</t>
  </si>
  <si>
    <t>Libre Sénior</t>
  </si>
  <si>
    <t xml:space="preserve">Dupli Séniors </t>
  </si>
  <si>
    <t>CDF</t>
  </si>
  <si>
    <t>NOM</t>
  </si>
  <si>
    <t>Indice</t>
  </si>
  <si>
    <t>1N</t>
  </si>
  <si>
    <t>1P</t>
  </si>
  <si>
    <t>1C</t>
  </si>
  <si>
    <t>1K</t>
  </si>
  <si>
    <t>2P</t>
  </si>
  <si>
    <t>2C</t>
  </si>
  <si>
    <t>2K</t>
  </si>
  <si>
    <t>2T</t>
  </si>
  <si>
    <t>3P</t>
  </si>
  <si>
    <t>3C</t>
  </si>
  <si>
    <t>3K</t>
  </si>
  <si>
    <t>3T</t>
  </si>
  <si>
    <t>4P</t>
  </si>
  <si>
    <t>4C</t>
  </si>
  <si>
    <t>4K</t>
  </si>
  <si>
    <t>4T</t>
  </si>
  <si>
    <t>code</t>
  </si>
  <si>
    <t>licencecode</t>
  </si>
  <si>
    <t>licencecodeqd1</t>
  </si>
  <si>
    <t>Points Classement National</t>
  </si>
  <si>
    <t>Points de Performance</t>
  </si>
  <si>
    <t>PCN =</t>
  </si>
  <si>
    <t>PP =</t>
  </si>
  <si>
    <t>TD1</t>
  </si>
  <si>
    <t>TD2</t>
  </si>
  <si>
    <t>TD3</t>
  </si>
  <si>
    <t>1ére Série</t>
  </si>
  <si>
    <t>2éme Série</t>
  </si>
  <si>
    <t>Promos</t>
  </si>
  <si>
    <t>Libre séniors</t>
  </si>
  <si>
    <t>Dupli Séniors</t>
  </si>
  <si>
    <t>licencecodeqd3</t>
  </si>
  <si>
    <t>licencecodetd1</t>
  </si>
  <si>
    <t>licencecodesérie1</t>
  </si>
  <si>
    <t>licence</t>
  </si>
  <si>
    <t>pcn</t>
  </si>
  <si>
    <t>pp</t>
  </si>
  <si>
    <t>qualificatif</t>
  </si>
  <si>
    <t>licencecodelibrex2</t>
  </si>
  <si>
    <t>licencecodelibrex4</t>
  </si>
  <si>
    <t xml:space="preserve">PCN </t>
  </si>
  <si>
    <t>licencecodelibrepontarlier</t>
  </si>
  <si>
    <t>Licence</t>
  </si>
  <si>
    <t>CARRERE</t>
  </si>
  <si>
    <t>CYHYLYK</t>
  </si>
  <si>
    <t>DESPAGNET</t>
  </si>
  <si>
    <t>GAUZERE</t>
  </si>
  <si>
    <t>GUERIN</t>
  </si>
  <si>
    <t>LEGER</t>
  </si>
  <si>
    <t>MESURE</t>
  </si>
  <si>
    <t>PEREIRA-PIRES</t>
  </si>
  <si>
    <t>PEYSERRE</t>
  </si>
  <si>
    <t>SAINT GEORGES</t>
  </si>
  <si>
    <t>TOFFOLI</t>
  </si>
  <si>
    <t>ALTAZIN</t>
  </si>
  <si>
    <t>BACQUEVILLE</t>
  </si>
  <si>
    <t>BOUTTE</t>
  </si>
  <si>
    <t>BRIZARD</t>
  </si>
  <si>
    <t>CARREAU</t>
  </si>
  <si>
    <t>DAPOT</t>
  </si>
  <si>
    <t>GASSMANN</t>
  </si>
  <si>
    <t>GIBOREAU</t>
  </si>
  <si>
    <t>HERR</t>
  </si>
  <si>
    <t>LAVERNHE</t>
  </si>
  <si>
    <t>BLUT</t>
  </si>
  <si>
    <t>BANQUET</t>
  </si>
  <si>
    <t>HOSTEINS</t>
  </si>
  <si>
    <t>ARCHE</t>
  </si>
  <si>
    <t>CHATAIGNER</t>
  </si>
  <si>
    <t>HOUSSIAUX</t>
  </si>
  <si>
    <t>LANUSSE</t>
  </si>
  <si>
    <t>LEBRUN</t>
  </si>
  <si>
    <t>PESQUIER</t>
  </si>
  <si>
    <t>CONSTANCI</t>
  </si>
  <si>
    <t>LARNEY</t>
  </si>
  <si>
    <t>LLESTA</t>
  </si>
  <si>
    <t>MERCERON</t>
  </si>
  <si>
    <t>PETIT</t>
  </si>
  <si>
    <t>SAUBUSSE</t>
  </si>
  <si>
    <t>ALLAIRE</t>
  </si>
  <si>
    <t>BAGOT</t>
  </si>
  <si>
    <t>COMMARIEUX</t>
  </si>
  <si>
    <t>LUCAS</t>
  </si>
  <si>
    <t>BACHY</t>
  </si>
  <si>
    <t>CANCIER</t>
  </si>
  <si>
    <t>CARVALHO</t>
  </si>
  <si>
    <t>DOMINGUEZ</t>
  </si>
  <si>
    <t>FRANCERIES</t>
  </si>
  <si>
    <t>GRANDDIDIER</t>
  </si>
  <si>
    <t>JACOBSEN</t>
  </si>
  <si>
    <t>MAINDY</t>
  </si>
  <si>
    <t>RIBLET</t>
  </si>
  <si>
    <t>Saint Marc</t>
  </si>
  <si>
    <t>SOULARD</t>
  </si>
  <si>
    <t>BONNEVEAU</t>
  </si>
  <si>
    <t>GILLET</t>
  </si>
  <si>
    <t>LAURENT-STEFANAZZI</t>
  </si>
  <si>
    <t>ARDOUIN</t>
  </si>
  <si>
    <t>BERNARD</t>
  </si>
  <si>
    <t>CAZCADA</t>
  </si>
  <si>
    <t>DE OLIVEIRA</t>
  </si>
  <si>
    <t>DUCROS</t>
  </si>
  <si>
    <t>GOYON</t>
  </si>
  <si>
    <t>GUIGNARD</t>
  </si>
  <si>
    <t>KIFFER</t>
  </si>
  <si>
    <t>LAMAUD</t>
  </si>
  <si>
    <t>LANGLAIN</t>
  </si>
  <si>
    <t>LAPOS</t>
  </si>
  <si>
    <t>LAURENT</t>
  </si>
  <si>
    <t>LETHOU</t>
  </si>
  <si>
    <t>LEVASSEUR</t>
  </si>
  <si>
    <t>MARTIN</t>
  </si>
  <si>
    <t>ROSSI</t>
  </si>
  <si>
    <t>THILLET</t>
  </si>
  <si>
    <t>PRESLE</t>
  </si>
  <si>
    <t>ALVES</t>
  </si>
  <si>
    <t>BALLANGER</t>
  </si>
  <si>
    <t>CHAMPARNAUD</t>
  </si>
  <si>
    <t>MONPEAT</t>
  </si>
  <si>
    <t>CHAMPAGNE</t>
  </si>
  <si>
    <t>CHAUVET</t>
  </si>
  <si>
    <t>CHEVALIER</t>
  </si>
  <si>
    <t>CHORRO</t>
  </si>
  <si>
    <t>BERMEJO</t>
  </si>
  <si>
    <t>GENDRE</t>
  </si>
  <si>
    <t>GOUMAUD</t>
  </si>
  <si>
    <t>MIGNE</t>
  </si>
  <si>
    <t>DE POORTERE</t>
  </si>
  <si>
    <t>BENAUD</t>
  </si>
  <si>
    <t>DOUALAN</t>
  </si>
  <si>
    <t>LEDRUX</t>
  </si>
  <si>
    <t>CANTOU</t>
  </si>
  <si>
    <t>MAURY</t>
  </si>
  <si>
    <t>PERNOT</t>
  </si>
  <si>
    <t>BROUSSEAU</t>
  </si>
  <si>
    <t>PLE</t>
  </si>
  <si>
    <t>VIOLA</t>
  </si>
  <si>
    <t>TEYCHENEAU</t>
  </si>
  <si>
    <t>DOUX</t>
  </si>
  <si>
    <t>MONTROUGE</t>
  </si>
  <si>
    <t>EMERY</t>
  </si>
  <si>
    <t>SETTIER</t>
  </si>
  <si>
    <t>Bert</t>
  </si>
  <si>
    <t>GORPHE</t>
  </si>
  <si>
    <t>DAIRAIN</t>
  </si>
  <si>
    <t>LACOU</t>
  </si>
  <si>
    <t>HASSOUN</t>
  </si>
  <si>
    <t>MARSAUDON</t>
  </si>
  <si>
    <t>SIBILLAUD</t>
  </si>
  <si>
    <t>BERNARDINI</t>
  </si>
  <si>
    <t>BEN HASSEN</t>
  </si>
  <si>
    <t>LOURTET</t>
  </si>
  <si>
    <t>PEYTOUREAU</t>
  </si>
  <si>
    <t>MANGOLA</t>
  </si>
  <si>
    <t>FOURCADE</t>
  </si>
  <si>
    <t>BENARD</t>
  </si>
  <si>
    <t>ESTEOULE</t>
  </si>
  <si>
    <t>MASSON</t>
  </si>
  <si>
    <t>LABROUCHE</t>
  </si>
  <si>
    <t>JOUVENOT</t>
  </si>
  <si>
    <t>GUEYTRON</t>
  </si>
  <si>
    <t>DUMAIN</t>
  </si>
  <si>
    <t>LABARBE</t>
  </si>
  <si>
    <t>LAFON</t>
  </si>
  <si>
    <t>LASSERRE</t>
  </si>
  <si>
    <t>MUGUERZA</t>
  </si>
  <si>
    <t>LEFEVRE</t>
  </si>
  <si>
    <t>JONC</t>
  </si>
  <si>
    <t>LOCCI</t>
  </si>
  <si>
    <t>LEDEROUT</t>
  </si>
  <si>
    <t>CONSTANTIN</t>
  </si>
  <si>
    <t>STEFANAZZI</t>
  </si>
  <si>
    <t>KOSTUJ</t>
  </si>
  <si>
    <t>BALLAN</t>
  </si>
  <si>
    <t>LACROIX</t>
  </si>
  <si>
    <t>ROBERT</t>
  </si>
  <si>
    <t>LEROY</t>
  </si>
  <si>
    <t>ROLIN</t>
  </si>
  <si>
    <t>NICOLAOU</t>
  </si>
  <si>
    <t>POULAIN DE LA FONTAINE</t>
  </si>
  <si>
    <t xml:space="preserve">LACROIX </t>
  </si>
  <si>
    <t>ARRIZURIETA</t>
  </si>
  <si>
    <t>GUIONIE</t>
  </si>
  <si>
    <t>MASSIAS</t>
  </si>
  <si>
    <t>BOUCHEZ</t>
  </si>
  <si>
    <t>NEGRIER</t>
  </si>
  <si>
    <t>EUZET</t>
  </si>
  <si>
    <t>GIORGINI</t>
  </si>
  <si>
    <t>PEGAITAZ</t>
  </si>
  <si>
    <t>VALAIZE</t>
  </si>
  <si>
    <t>DESPLAT</t>
  </si>
  <si>
    <t>GIOT</t>
  </si>
  <si>
    <t>BEAUVIEUX</t>
  </si>
  <si>
    <t>MARCHAND</t>
  </si>
  <si>
    <t>CLAVERIE</t>
  </si>
  <si>
    <t>LE MORILLON</t>
  </si>
  <si>
    <t>STIQUEL</t>
  </si>
  <si>
    <t>AUMARD</t>
  </si>
  <si>
    <t>DURROUX</t>
  </si>
  <si>
    <t>BRETONNIERE</t>
  </si>
  <si>
    <t>HERAUD</t>
  </si>
  <si>
    <t>GIRAUDAU</t>
  </si>
  <si>
    <t>DESORTHES</t>
  </si>
  <si>
    <t>SAMSON</t>
  </si>
  <si>
    <t>TEIXEIRA</t>
  </si>
  <si>
    <t>GUSTIN</t>
  </si>
  <si>
    <t>VALLAUD</t>
  </si>
  <si>
    <t>VANDENBROUCKE</t>
  </si>
  <si>
    <t>VIVIEN</t>
  </si>
  <si>
    <t>SHAW</t>
  </si>
  <si>
    <t>LEANDRI</t>
  </si>
  <si>
    <t>CORNILLOT</t>
  </si>
  <si>
    <t>MOUSNIER</t>
  </si>
  <si>
    <t>PINSET</t>
  </si>
  <si>
    <t>Prénom</t>
  </si>
  <si>
    <t>Sarah</t>
  </si>
  <si>
    <t>Jacqueline</t>
  </si>
  <si>
    <t>Georges</t>
  </si>
  <si>
    <t>Eric</t>
  </si>
  <si>
    <t>Laurent</t>
  </si>
  <si>
    <t>Daniel</t>
  </si>
  <si>
    <t>Richard</t>
  </si>
  <si>
    <t>Raymond</t>
  </si>
  <si>
    <t>Arminda</t>
  </si>
  <si>
    <t>Françoise</t>
  </si>
  <si>
    <t>Yves</t>
  </si>
  <si>
    <t>Jean-François</t>
  </si>
  <si>
    <t>Dominique</t>
  </si>
  <si>
    <t>Stéphanie</t>
  </si>
  <si>
    <t>Claude</t>
  </si>
  <si>
    <t>Pierre</t>
  </si>
  <si>
    <t>Michel</t>
  </si>
  <si>
    <t>Christian</t>
  </si>
  <si>
    <t>Alain</t>
  </si>
  <si>
    <t>Hélène</t>
  </si>
  <si>
    <t>Jean-Claude</t>
  </si>
  <si>
    <t>Pascal</t>
  </si>
  <si>
    <t>Joël</t>
  </si>
  <si>
    <t>Martine</t>
  </si>
  <si>
    <t>Jérôme</t>
  </si>
  <si>
    <t>René</t>
  </si>
  <si>
    <t>Jacques</t>
  </si>
  <si>
    <t>Logan</t>
  </si>
  <si>
    <t>Arthur</t>
  </si>
  <si>
    <t>Henri</t>
  </si>
  <si>
    <t>Hervé</t>
  </si>
  <si>
    <t>Jean-Pierre</t>
  </si>
  <si>
    <t>Valérie</t>
  </si>
  <si>
    <t>Philippe</t>
  </si>
  <si>
    <t>Sonia</t>
  </si>
  <si>
    <t>Christophe</t>
  </si>
  <si>
    <t>Herminio</t>
  </si>
  <si>
    <t>Fabien</t>
  </si>
  <si>
    <t>Patrick</t>
  </si>
  <si>
    <t>Patrice</t>
  </si>
  <si>
    <t>Edith</t>
  </si>
  <si>
    <t>Jo</t>
  </si>
  <si>
    <t>Laurène</t>
  </si>
  <si>
    <t>Bruno</t>
  </si>
  <si>
    <t>Jennifer</t>
  </si>
  <si>
    <t>Pascale</t>
  </si>
  <si>
    <t>Simone</t>
  </si>
  <si>
    <t>Jean-Baptiste</t>
  </si>
  <si>
    <t>Sebastien</t>
  </si>
  <si>
    <t>Michelle</t>
  </si>
  <si>
    <t>Marco</t>
  </si>
  <si>
    <t>Xavier</t>
  </si>
  <si>
    <t>Francis</t>
  </si>
  <si>
    <t>Marie-Annick</t>
  </si>
  <si>
    <t>Danielle</t>
  </si>
  <si>
    <t>Gilles</t>
  </si>
  <si>
    <t>André</t>
  </si>
  <si>
    <t>Louis</t>
  </si>
  <si>
    <t>Jean-Patrick</t>
  </si>
  <si>
    <t>Adrien</t>
  </si>
  <si>
    <t>Albina</t>
  </si>
  <si>
    <t>Alex</t>
  </si>
  <si>
    <t>Brigitte</t>
  </si>
  <si>
    <t>Catherine</t>
  </si>
  <si>
    <t>PATRICK</t>
  </si>
  <si>
    <t>Cindy</t>
  </si>
  <si>
    <t>Stéphane</t>
  </si>
  <si>
    <t>Colette</t>
  </si>
  <si>
    <t>Corinne</t>
  </si>
  <si>
    <t>Dany</t>
  </si>
  <si>
    <t>Denis</t>
  </si>
  <si>
    <t>Gilbert</t>
  </si>
  <si>
    <t>Eliane</t>
  </si>
  <si>
    <t>ELIANE</t>
  </si>
  <si>
    <t>Elise</t>
  </si>
  <si>
    <t>Fatma</t>
  </si>
  <si>
    <t>François</t>
  </si>
  <si>
    <t>FREDERIQUE</t>
  </si>
  <si>
    <t>Frédéric</t>
  </si>
  <si>
    <t>Jean-Paul</t>
  </si>
  <si>
    <t>Gérard</t>
  </si>
  <si>
    <t>Ghislaine</t>
  </si>
  <si>
    <t>Chantal</t>
  </si>
  <si>
    <t>Grégory</t>
  </si>
  <si>
    <t>Guy</t>
  </si>
  <si>
    <t>Mohamed Ali</t>
  </si>
  <si>
    <t>Jean-Bernard</t>
  </si>
  <si>
    <t>Jean-Charles</t>
  </si>
  <si>
    <t>Annie</t>
  </si>
  <si>
    <t>Jean-Marc</t>
  </si>
  <si>
    <t>Jean-Marie</t>
  </si>
  <si>
    <t>Jean-Philippe</t>
  </si>
  <si>
    <t>Katy</t>
  </si>
  <si>
    <t>Didier</t>
  </si>
  <si>
    <t>Henry</t>
  </si>
  <si>
    <t>Liliane</t>
  </si>
  <si>
    <t>Lilian</t>
  </si>
  <si>
    <t>Lise</t>
  </si>
  <si>
    <t>Luc</t>
  </si>
  <si>
    <t>Emmanuel</t>
  </si>
  <si>
    <t>Marian</t>
  </si>
  <si>
    <t>Marie-Cécile</t>
  </si>
  <si>
    <t>Marie</t>
  </si>
  <si>
    <t>Marie-Pierre</t>
  </si>
  <si>
    <t>Marie-Jo</t>
  </si>
  <si>
    <t>Mathieu</t>
  </si>
  <si>
    <t>Michèle</t>
  </si>
  <si>
    <t>Luis</t>
  </si>
  <si>
    <t>Nicolas</t>
  </si>
  <si>
    <t>Nicole</t>
  </si>
  <si>
    <t>Olivier</t>
  </si>
  <si>
    <t>Andrée</t>
  </si>
  <si>
    <t>Aurore</t>
  </si>
  <si>
    <t>Régine</t>
  </si>
  <si>
    <t>Maurice</t>
  </si>
  <si>
    <t>Robert</t>
  </si>
  <si>
    <t>Roger</t>
  </si>
  <si>
    <t>Sylvie</t>
  </si>
  <si>
    <t>Sébastien</t>
  </si>
  <si>
    <t>Yohan</t>
  </si>
  <si>
    <t>Thierry</t>
  </si>
  <si>
    <t>Philibert</t>
  </si>
  <si>
    <t>Winfred</t>
  </si>
  <si>
    <t>Sylvain</t>
  </si>
  <si>
    <t>Monique</t>
  </si>
  <si>
    <t>Yannick</t>
  </si>
  <si>
    <t>licencecodeqd2</t>
  </si>
  <si>
    <t>licencecodetd2</t>
  </si>
  <si>
    <t>licencecodetd3</t>
  </si>
  <si>
    <t>licencecodeopen</t>
  </si>
  <si>
    <t>licencecodepromo</t>
  </si>
  <si>
    <t>licencecodesérie2</t>
  </si>
  <si>
    <t>licencecodelibresenior</t>
  </si>
  <si>
    <t>licencecodedupliséniors</t>
  </si>
  <si>
    <t>licencecodecdf</t>
  </si>
  <si>
    <t>PRENOM</t>
  </si>
  <si>
    <t>Club</t>
  </si>
  <si>
    <t>lesparre</t>
  </si>
  <si>
    <t>Biscarrosse</t>
  </si>
  <si>
    <t>Andernos</t>
  </si>
  <si>
    <t>Gours</t>
  </si>
  <si>
    <t>Villeneuve</t>
  </si>
  <si>
    <t>Soulac</t>
  </si>
  <si>
    <t>Pessac</t>
  </si>
  <si>
    <t>Eysines</t>
  </si>
  <si>
    <t>Blanquefort</t>
  </si>
  <si>
    <t>Le Barp</t>
  </si>
  <si>
    <t>1T</t>
  </si>
  <si>
    <t>Date</t>
  </si>
  <si>
    <t>Lieu</t>
  </si>
  <si>
    <t>QD1</t>
  </si>
  <si>
    <t>Vichy</t>
  </si>
  <si>
    <t>QD2</t>
  </si>
  <si>
    <t>Libre Duo</t>
  </si>
  <si>
    <t>Abs Value</t>
  </si>
  <si>
    <t>Championnat de France</t>
  </si>
  <si>
    <t>QD3</t>
  </si>
  <si>
    <t xml:space="preserve">Championnat </t>
  </si>
  <si>
    <t>Librex 4</t>
  </si>
  <si>
    <t>Gains PP et PCN lors des Qualificatifs Régionaux</t>
  </si>
  <si>
    <t>4/6 Fev  2022</t>
  </si>
  <si>
    <t>Libre Séniors</t>
  </si>
  <si>
    <t>Triplettes D1</t>
  </si>
  <si>
    <t>Triplettes D2</t>
  </si>
  <si>
    <t>Triplettes D3</t>
  </si>
  <si>
    <t>Promotions</t>
  </si>
  <si>
    <t>12/13 Fev 2022</t>
  </si>
  <si>
    <t>28/31 Mars 2022</t>
  </si>
  <si>
    <t>Salies du Salat</t>
  </si>
  <si>
    <t>15/18 Avr 2022</t>
  </si>
  <si>
    <t xml:space="preserve">Pontarlier </t>
  </si>
  <si>
    <t>26/29 Mai 2022</t>
  </si>
  <si>
    <t>Evian</t>
  </si>
  <si>
    <t>3/6 Juin 2022</t>
  </si>
  <si>
    <t>10/15 Sept 2022</t>
  </si>
  <si>
    <t>Portes les Valence</t>
  </si>
  <si>
    <t>25/27 Nov 2022</t>
  </si>
  <si>
    <t>Ouistreham</t>
  </si>
  <si>
    <t>28 Oct au 1er Nov</t>
  </si>
  <si>
    <t>A determiner</t>
  </si>
  <si>
    <t xml:space="preserve">Gains PP et PCN lors des Championnats de France </t>
  </si>
  <si>
    <t>Saisissez uniquement votre N° de Licence</t>
  </si>
  <si>
    <t>total</t>
  </si>
  <si>
    <t>Total PCN</t>
  </si>
  <si>
    <t>Total PP</t>
  </si>
  <si>
    <t>BERT</t>
  </si>
  <si>
    <t>DESVOIS</t>
  </si>
  <si>
    <t>Aline</t>
  </si>
  <si>
    <t>NOVO</t>
  </si>
  <si>
    <t>GABASTON</t>
  </si>
  <si>
    <t>DUMANGE</t>
  </si>
  <si>
    <t>MEGE</t>
  </si>
  <si>
    <t>Melvin</t>
  </si>
  <si>
    <t>licencecodelibx42021</t>
  </si>
  <si>
    <t>licencecodedupli séniors 2021</t>
  </si>
  <si>
    <t>Libre x 4 2021</t>
  </si>
  <si>
    <t>Dupli Séniors 2020</t>
  </si>
  <si>
    <t>Dupli Séniors 2021</t>
  </si>
  <si>
    <t>Libre x 4 2020 joué en 2021</t>
  </si>
  <si>
    <t>Dupli Séniors 2020 joué en 2021</t>
  </si>
  <si>
    <t>Vos PCN de Départ</t>
  </si>
  <si>
    <t>PTX de Départ</t>
  </si>
  <si>
    <t>Comité</t>
  </si>
  <si>
    <t xml:space="preserve">Les PTX servent à classer les joueurs au plan national </t>
  </si>
  <si>
    <t>o 1/21 des joueurs licenciés sont 1ère série</t>
  </si>
  <si>
    <t>o 3/21 des joueurs licenciés sont 2ème série</t>
  </si>
  <si>
    <t>o 7/21 des joueurs licenciés sont 3ème série</t>
  </si>
  <si>
    <t>o 10/21 des joueurs licenciés sont  4ème série</t>
  </si>
  <si>
    <t>Vos PP de Départ</t>
  </si>
  <si>
    <t xml:space="preserve">Et les Grands Festivals </t>
  </si>
  <si>
    <t>Triathlon</t>
  </si>
  <si>
    <t>Masters</t>
  </si>
  <si>
    <t>Championnats de France et grand festivals</t>
  </si>
  <si>
    <t>licencecodemasters</t>
  </si>
  <si>
    <t>licencecodetriathlon</t>
  </si>
  <si>
    <t>Grands Festivals</t>
  </si>
  <si>
    <t>Sous-Total</t>
  </si>
  <si>
    <t>Grand Total</t>
  </si>
  <si>
    <t>Cavalaire</t>
  </si>
  <si>
    <t>11 au 21 Novembre 2021</t>
  </si>
  <si>
    <t>Albi</t>
  </si>
  <si>
    <t>20 Août 2021</t>
  </si>
  <si>
    <t>PCN Départ</t>
  </si>
  <si>
    <t>PP Départ</t>
  </si>
  <si>
    <t>PTX Départ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</si>
</sst>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 mmmm\ yyyy;@"/>
  </numFmts>
  <fonts count="15" x14ac:knownFonts="1">
    <font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b/>
      <sz val="16"/>
      <color rgb="FFFF0000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15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3" borderId="1" xfId="0" applyFill="1" applyBorder="1"/>
    <xf numFmtId="0" fontId="0" fillId="3" borderId="0" xfId="0" applyFill="1" applyBorder="1"/>
    <xf numFmtId="0" fontId="0" fillId="4" borderId="1" xfId="0" applyFill="1" applyBorder="1" applyAlignment="1" applyProtection="1">
      <alignment horizontal="center"/>
      <protection hidden="1"/>
    </xf>
    <xf numFmtId="0" fontId="0" fillId="0" borderId="2" xfId="0" applyBorder="1"/>
    <xf numFmtId="0" fontId="0" fillId="0" borderId="29" xfId="0" applyBorder="1"/>
    <xf numFmtId="0" fontId="0" fillId="0" borderId="13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27" xfId="0" applyBorder="1" applyAlignment="1">
      <alignment wrapText="1"/>
    </xf>
    <xf numFmtId="0" fontId="0" fillId="0" borderId="30" xfId="0" applyBorder="1"/>
    <xf numFmtId="0" fontId="0" fillId="0" borderId="1" xfId="0" applyFill="1" applyBorder="1" applyAlignment="1">
      <alignment vertical="center" wrapText="1"/>
    </xf>
    <xf numFmtId="0" fontId="0" fillId="0" borderId="26" xfId="0" applyFill="1" applyBorder="1" applyAlignment="1">
      <alignment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4" fillId="0" borderId="9" xfId="0" applyNumberFormat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wrapText="1"/>
    </xf>
    <xf numFmtId="0" fontId="0" fillId="0" borderId="28" xfId="0" applyBorder="1" applyAlignment="1">
      <alignment horizontal="center"/>
    </xf>
    <xf numFmtId="0" fontId="0" fillId="0" borderId="1" xfId="0" applyBorder="1" applyAlignment="1">
      <alignment wrapText="1"/>
    </xf>
    <xf numFmtId="0" fontId="0" fillId="3" borderId="9" xfId="0" applyFill="1" applyBorder="1"/>
    <xf numFmtId="0" fontId="0" fillId="4" borderId="11" xfId="0" applyFill="1" applyBorder="1" applyAlignment="1" applyProtection="1">
      <alignment horizontal="center"/>
      <protection hidden="1"/>
    </xf>
    <xf numFmtId="0" fontId="0" fillId="4" borderId="12" xfId="0" applyFill="1" applyBorder="1" applyAlignment="1" applyProtection="1">
      <alignment horizontal="center"/>
      <protection hidden="1"/>
    </xf>
    <xf numFmtId="0" fontId="0" fillId="0" borderId="1" xfId="0" applyBorder="1" applyAlignment="1">
      <alignment horizontal="left" indent="1"/>
    </xf>
    <xf numFmtId="0" fontId="0" fillId="0" borderId="0" xfId="0" applyFill="1" applyBorder="1" applyAlignment="1" applyProtection="1">
      <alignment horizontal="center"/>
      <protection locked="0" hidden="1"/>
    </xf>
    <xf numFmtId="0" fontId="3" fillId="7" borderId="33" xfId="0" applyFont="1" applyFill="1" applyBorder="1" applyAlignment="1">
      <alignment vertical="center"/>
    </xf>
    <xf numFmtId="0" fontId="0" fillId="0" borderId="33" xfId="0" applyBorder="1" applyAlignment="1">
      <alignment horizontal="center"/>
    </xf>
    <xf numFmtId="0" fontId="0" fillId="0" borderId="4" xfId="0" applyBorder="1" applyAlignment="1">
      <alignment horizontal="centerContinuous"/>
    </xf>
    <xf numFmtId="0" fontId="0" fillId="0" borderId="20" xfId="0" applyBorder="1"/>
    <xf numFmtId="0" fontId="0" fillId="0" borderId="0" xfId="0" applyBorder="1"/>
    <xf numFmtId="0" fontId="0" fillId="0" borderId="34" xfId="0" applyBorder="1"/>
    <xf numFmtId="0" fontId="0" fillId="0" borderId="3" xfId="0" applyBorder="1" applyAlignment="1">
      <alignment horizontal="centerContinuous"/>
    </xf>
    <xf numFmtId="0" fontId="0" fillId="0" borderId="9" xfId="0" applyBorder="1"/>
    <xf numFmtId="0" fontId="7" fillId="8" borderId="9" xfId="0" applyFont="1" applyFill="1" applyBorder="1" applyAlignment="1" applyProtection="1">
      <alignment horizontal="center"/>
      <protection hidden="1"/>
    </xf>
    <xf numFmtId="0" fontId="7" fillId="8" borderId="1" xfId="0" applyFont="1" applyFill="1" applyBorder="1" applyAlignment="1" applyProtection="1">
      <alignment horizontal="center"/>
      <protection hidden="1"/>
    </xf>
    <xf numFmtId="0" fontId="0" fillId="0" borderId="26" xfId="0" applyFill="1" applyBorder="1"/>
    <xf numFmtId="0" fontId="0" fillId="0" borderId="2" xfId="0" applyBorder="1" applyAlignment="1">
      <alignment horizontal="centerContinuous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4" borderId="0" xfId="0" applyFill="1" applyBorder="1" applyAlignment="1" applyProtection="1">
      <alignment horizontal="center"/>
      <protection hidden="1"/>
    </xf>
    <xf numFmtId="0" fontId="0" fillId="3" borderId="0" xfId="0" applyFill="1" applyBorder="1" applyAlignment="1">
      <alignment horizontal="centerContinuous"/>
    </xf>
    <xf numFmtId="0" fontId="6" fillId="3" borderId="6" xfId="0" applyFont="1" applyFill="1" applyBorder="1" applyAlignment="1" applyProtection="1">
      <alignment horizontal="center"/>
      <protection hidden="1"/>
    </xf>
    <xf numFmtId="0" fontId="6" fillId="3" borderId="7" xfId="0" applyFont="1" applyFill="1" applyBorder="1" applyAlignment="1" applyProtection="1">
      <alignment horizontal="center"/>
      <protection hidden="1"/>
    </xf>
    <xf numFmtId="0" fontId="7" fillId="8" borderId="8" xfId="0" applyFont="1" applyFill="1" applyBorder="1" applyProtection="1">
      <protection hidden="1"/>
    </xf>
    <xf numFmtId="0" fontId="7" fillId="8" borderId="10" xfId="0" applyFont="1" applyFill="1" applyBorder="1" applyProtection="1">
      <protection hidden="1"/>
    </xf>
    <xf numFmtId="0" fontId="0" fillId="8" borderId="8" xfId="0" applyFont="1" applyFill="1" applyBorder="1" applyProtection="1">
      <protection hidden="1"/>
    </xf>
    <xf numFmtId="0" fontId="7" fillId="0" borderId="1" xfId="0" applyFont="1" applyFill="1" applyBorder="1" applyAlignment="1" applyProtection="1">
      <alignment horizontal="center"/>
      <protection hidden="1"/>
    </xf>
    <xf numFmtId="0" fontId="7" fillId="8" borderId="13" xfId="0" applyFont="1" applyFill="1" applyBorder="1" applyProtection="1">
      <protection hidden="1"/>
    </xf>
    <xf numFmtId="0" fontId="7" fillId="8" borderId="14" xfId="0" applyFont="1" applyFill="1" applyBorder="1" applyAlignment="1" applyProtection="1">
      <alignment horizontal="center"/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0" fontId="2" fillId="0" borderId="6" xfId="0" applyFont="1" applyFill="1" applyBorder="1" applyAlignment="1" applyProtection="1">
      <alignment horizontal="center"/>
      <protection hidden="1"/>
    </xf>
    <xf numFmtId="0" fontId="2" fillId="0" borderId="7" xfId="0" applyFont="1" applyFill="1" applyBorder="1" applyAlignment="1" applyProtection="1">
      <alignment horizontal="center"/>
      <protection hidden="1"/>
    </xf>
    <xf numFmtId="0" fontId="0" fillId="3" borderId="0" xfId="0" applyFill="1" applyBorder="1" applyProtection="1"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6" fillId="3" borderId="35" xfId="0" applyFont="1" applyFill="1" applyBorder="1" applyAlignment="1" applyProtection="1">
      <alignment horizontal="center"/>
      <protection hidden="1"/>
    </xf>
    <xf numFmtId="0" fontId="6" fillId="3" borderId="36" xfId="0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protection hidden="1"/>
    </xf>
    <xf numFmtId="0" fontId="7" fillId="8" borderId="37" xfId="0" applyFont="1" applyFill="1" applyBorder="1" applyProtection="1">
      <protection hidden="1"/>
    </xf>
    <xf numFmtId="0" fontId="6" fillId="3" borderId="5" xfId="0" applyFont="1" applyFill="1" applyBorder="1" applyAlignment="1" applyProtection="1">
      <alignment horizontal="center"/>
      <protection hidden="1"/>
    </xf>
    <xf numFmtId="0" fontId="0" fillId="0" borderId="0" xfId="0" applyNumberFormat="1"/>
    <xf numFmtId="0" fontId="0" fillId="0" borderId="9" xfId="0" applyBorder="1" applyAlignment="1">
      <alignment horizontal="center"/>
    </xf>
    <xf numFmtId="0" fontId="0" fillId="0" borderId="2" xfId="0" applyFill="1" applyBorder="1" applyAlignment="1">
      <alignment horizontal="centerContinuous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4" borderId="1" xfId="0" applyFill="1" applyBorder="1" applyAlignment="1" applyProtection="1">
      <alignment horizontal="center" wrapText="1"/>
      <protection hidden="1"/>
    </xf>
    <xf numFmtId="0" fontId="0" fillId="0" borderId="0" xfId="0" applyAlignment="1">
      <alignment wrapText="1"/>
    </xf>
    <xf numFmtId="0" fontId="0" fillId="3" borderId="17" xfId="0" applyFill="1" applyBorder="1" applyProtection="1">
      <protection hidden="1"/>
    </xf>
    <xf numFmtId="0" fontId="0" fillId="3" borderId="18" xfId="0" applyFill="1" applyBorder="1" applyProtection="1">
      <protection hidden="1"/>
    </xf>
    <xf numFmtId="0" fontId="0" fillId="3" borderId="19" xfId="0" applyFill="1" applyBorder="1" applyProtection="1">
      <protection hidden="1"/>
    </xf>
    <xf numFmtId="0" fontId="0" fillId="4" borderId="16" xfId="0" applyFill="1" applyBorder="1" applyAlignment="1" applyProtection="1">
      <alignment wrapText="1"/>
      <protection hidden="1"/>
    </xf>
    <xf numFmtId="0" fontId="0" fillId="3" borderId="21" xfId="0" applyFill="1" applyBorder="1" applyProtection="1">
      <protection hidden="1"/>
    </xf>
    <xf numFmtId="0" fontId="0" fillId="3" borderId="20" xfId="0" applyFill="1" applyBorder="1" applyProtection="1">
      <protection hidden="1"/>
    </xf>
    <xf numFmtId="0" fontId="10" fillId="6" borderId="2" xfId="0" applyFont="1" applyFill="1" applyBorder="1" applyAlignment="1" applyProtection="1">
      <alignment horizontal="centerContinuous"/>
      <protection hidden="1"/>
    </xf>
    <xf numFmtId="0" fontId="10" fillId="6" borderId="3" xfId="0" applyFont="1" applyFill="1" applyBorder="1" applyAlignment="1" applyProtection="1">
      <alignment horizontal="centerContinuous"/>
      <protection hidden="1"/>
    </xf>
    <xf numFmtId="0" fontId="10" fillId="6" borderId="4" xfId="0" applyFont="1" applyFill="1" applyBorder="1" applyAlignment="1" applyProtection="1">
      <alignment horizontal="centerContinuous"/>
      <protection hidden="1"/>
    </xf>
    <xf numFmtId="0" fontId="9" fillId="9" borderId="2" xfId="0" applyFont="1" applyFill="1" applyBorder="1" applyAlignment="1" applyProtection="1">
      <alignment horizontal="centerContinuous"/>
      <protection hidden="1"/>
    </xf>
    <xf numFmtId="0" fontId="9" fillId="9" borderId="3" xfId="0" applyFont="1" applyFill="1" applyBorder="1" applyAlignment="1" applyProtection="1">
      <alignment horizontal="centerContinuous"/>
      <protection hidden="1"/>
    </xf>
    <xf numFmtId="0" fontId="9" fillId="9" borderId="4" xfId="0" applyFont="1" applyFill="1" applyBorder="1" applyAlignment="1" applyProtection="1">
      <alignment horizontal="centerContinuous"/>
      <protection hidden="1"/>
    </xf>
    <xf numFmtId="0" fontId="0" fillId="3" borderId="15" xfId="0" applyFill="1" applyBorder="1" applyProtection="1"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0" fillId="3" borderId="12" xfId="0" applyFill="1" applyBorder="1" applyAlignment="1" applyProtection="1">
      <alignment horizontal="center"/>
      <protection hidden="1"/>
    </xf>
    <xf numFmtId="0" fontId="0" fillId="2" borderId="16" xfId="0" applyFill="1" applyBorder="1" applyAlignment="1" applyProtection="1">
      <alignment horizontal="centerContinuous"/>
      <protection hidden="1"/>
    </xf>
    <xf numFmtId="0" fontId="0" fillId="2" borderId="25" xfId="0" applyFill="1" applyBorder="1" applyAlignment="1" applyProtection="1">
      <alignment horizontal="centerContinuous"/>
      <protection hidden="1"/>
    </xf>
    <xf numFmtId="0" fontId="0" fillId="2" borderId="6" xfId="0" applyFill="1" applyBorder="1" applyAlignment="1" applyProtection="1">
      <alignment horizontal="centerContinuous"/>
      <protection hidden="1"/>
    </xf>
    <xf numFmtId="0" fontId="0" fillId="2" borderId="4" xfId="0" applyFill="1" applyBorder="1" applyAlignment="1" applyProtection="1">
      <alignment horizontal="centerContinuous"/>
      <protection hidden="1"/>
    </xf>
    <xf numFmtId="0" fontId="0" fillId="5" borderId="4" xfId="0" applyFill="1" applyBorder="1" applyProtection="1">
      <protection hidden="1"/>
    </xf>
    <xf numFmtId="0" fontId="0" fillId="5" borderId="18" xfId="0" applyFill="1" applyBorder="1" applyProtection="1">
      <protection hidden="1"/>
    </xf>
    <xf numFmtId="0" fontId="0" fillId="5" borderId="1" xfId="0" applyFill="1" applyBorder="1" applyProtection="1">
      <protection hidden="1"/>
    </xf>
    <xf numFmtId="0" fontId="0" fillId="5" borderId="0" xfId="0" applyFill="1" applyBorder="1" applyProtection="1">
      <protection hidden="1"/>
    </xf>
    <xf numFmtId="0" fontId="0" fillId="5" borderId="21" xfId="0" applyFill="1" applyBorder="1" applyProtection="1">
      <protection hidden="1"/>
    </xf>
    <xf numFmtId="0" fontId="0" fillId="0" borderId="0" xfId="0" applyProtection="1">
      <protection hidden="1"/>
    </xf>
    <xf numFmtId="0" fontId="0" fillId="3" borderId="21" xfId="0" applyFill="1" applyBorder="1" applyAlignment="1" applyProtection="1">
      <alignment horizontal="centerContinuous"/>
      <protection hidden="1"/>
    </xf>
    <xf numFmtId="0" fontId="0" fillId="3" borderId="0" xfId="0" applyFill="1" applyBorder="1" applyAlignment="1" applyProtection="1">
      <alignment horizontal="centerContinuous"/>
      <protection hidden="1"/>
    </xf>
    <xf numFmtId="0" fontId="0" fillId="3" borderId="1" xfId="0" applyFill="1" applyBorder="1" applyProtection="1">
      <protection hidden="1"/>
    </xf>
    <xf numFmtId="0" fontId="1" fillId="5" borderId="32" xfId="0" applyFont="1" applyFill="1" applyBorder="1" applyAlignment="1" applyProtection="1">
      <alignment horizontal="left" vertical="center"/>
      <protection hidden="1"/>
    </xf>
    <xf numFmtId="0" fontId="0" fillId="5" borderId="15" xfId="0" applyFill="1" applyBorder="1" applyAlignment="1" applyProtection="1">
      <alignment horizontal="centerContinuous"/>
      <protection hidden="1"/>
    </xf>
    <xf numFmtId="0" fontId="0" fillId="5" borderId="31" xfId="0" applyFill="1" applyBorder="1" applyAlignment="1" applyProtection="1">
      <alignment horizontal="centerContinuous"/>
      <protection hidden="1"/>
    </xf>
    <xf numFmtId="0" fontId="0" fillId="3" borderId="22" xfId="0" applyFill="1" applyBorder="1" applyProtection="1">
      <protection hidden="1"/>
    </xf>
    <xf numFmtId="0" fontId="0" fillId="3" borderId="23" xfId="0" applyFill="1" applyBorder="1" applyProtection="1">
      <protection hidden="1"/>
    </xf>
    <xf numFmtId="0" fontId="0" fillId="3" borderId="24" xfId="0" applyFill="1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2" xfId="0" applyFill="1" applyBorder="1" applyProtection="1">
      <protection hidden="1"/>
    </xf>
    <xf numFmtId="0" fontId="0" fillId="0" borderId="4" xfId="0" applyBorder="1" applyProtection="1">
      <protection hidden="1"/>
    </xf>
    <xf numFmtId="0" fontId="13" fillId="0" borderId="17" xfId="0" applyFont="1" applyBorder="1" applyProtection="1">
      <protection hidden="1"/>
    </xf>
    <xf numFmtId="0" fontId="0" fillId="0" borderId="18" xfId="0" applyBorder="1" applyProtection="1">
      <protection hidden="1"/>
    </xf>
    <xf numFmtId="0" fontId="0" fillId="0" borderId="19" xfId="0" applyBorder="1" applyProtection="1">
      <protection hidden="1"/>
    </xf>
    <xf numFmtId="0" fontId="13" fillId="0" borderId="20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21" xfId="0" applyBorder="1" applyProtection="1">
      <protection hidden="1"/>
    </xf>
    <xf numFmtId="0" fontId="13" fillId="0" borderId="22" xfId="0" applyFont="1" applyBorder="1" applyProtection="1">
      <protection hidden="1"/>
    </xf>
    <xf numFmtId="0" fontId="0" fillId="0" borderId="23" xfId="0" applyBorder="1" applyProtection="1">
      <protection hidden="1"/>
    </xf>
    <xf numFmtId="0" fontId="0" fillId="0" borderId="24" xfId="0" applyBorder="1" applyProtection="1">
      <protection hidden="1"/>
    </xf>
    <xf numFmtId="0" fontId="0" fillId="2" borderId="1" xfId="0" applyFill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centerContinuous"/>
      <protection hidden="1"/>
    </xf>
    <xf numFmtId="0" fontId="0" fillId="4" borderId="3" xfId="0" applyFill="1" applyBorder="1" applyAlignment="1" applyProtection="1">
      <alignment horizontal="centerContinuous"/>
      <protection hidden="1"/>
    </xf>
    <xf numFmtId="0" fontId="0" fillId="4" borderId="4" xfId="0" applyFill="1" applyBorder="1" applyAlignment="1" applyProtection="1">
      <alignment horizontal="centerContinuous"/>
      <protection hidden="1"/>
    </xf>
    <xf numFmtId="0" fontId="0" fillId="0" borderId="38" xfId="0" applyBorder="1"/>
    <xf numFmtId="0" fontId="0" fillId="0" borderId="17" xfId="0" applyBorder="1" applyAlignment="1">
      <alignment horizontal="centerContinuous"/>
    </xf>
    <xf numFmtId="0" fontId="0" fillId="0" borderId="18" xfId="0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3" borderId="26" xfId="0" applyFill="1" applyBorder="1"/>
    <xf numFmtId="0" fontId="7" fillId="3" borderId="3" xfId="0" applyFont="1" applyFill="1" applyBorder="1" applyAlignment="1" applyProtection="1">
      <alignment horizontal="center"/>
      <protection hidden="1"/>
    </xf>
    <xf numFmtId="0" fontId="7" fillId="3" borderId="4" xfId="0" applyFont="1" applyFill="1" applyBorder="1" applyAlignment="1" applyProtection="1">
      <alignment horizontal="center"/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0" fontId="0" fillId="3" borderId="16" xfId="0" applyFill="1" applyBorder="1" applyAlignment="1" applyProtection="1">
      <alignment horizontal="center"/>
      <protection hidden="1"/>
    </xf>
    <xf numFmtId="0" fontId="8" fillId="3" borderId="16" xfId="0" applyFont="1" applyFill="1" applyBorder="1" applyAlignment="1" applyProtection="1">
      <alignment horizontal="center"/>
      <protection hidden="1"/>
    </xf>
    <xf numFmtId="0" fontId="7" fillId="3" borderId="16" xfId="0" applyFont="1" applyFill="1" applyBorder="1" applyProtection="1">
      <protection hidden="1"/>
    </xf>
    <xf numFmtId="0" fontId="7" fillId="3" borderId="4" xfId="0" applyFont="1" applyFill="1" applyBorder="1" applyAlignment="1" applyProtection="1">
      <alignment horizontal="centerContinuous"/>
      <protection hidden="1"/>
    </xf>
    <xf numFmtId="0" fontId="7" fillId="3" borderId="16" xfId="0" applyFont="1" applyFill="1" applyBorder="1" applyAlignment="1" applyProtection="1">
      <alignment horizontal="centerContinuous"/>
      <protection hidden="1"/>
    </xf>
    <xf numFmtId="164" fontId="7" fillId="3" borderId="16" xfId="0" quotePrefix="1" applyNumberFormat="1" applyFont="1" applyFill="1" applyBorder="1" applyAlignment="1" applyProtection="1">
      <alignment horizontal="center"/>
      <protection hidden="1"/>
    </xf>
    <xf numFmtId="0" fontId="2" fillId="0" borderId="17" xfId="0" applyFont="1" applyFill="1" applyBorder="1" applyAlignment="1" applyProtection="1">
      <alignment horizontal="center"/>
      <protection hidden="1"/>
    </xf>
    <xf numFmtId="0" fontId="2" fillId="0" borderId="18" xfId="0" applyFont="1" applyFill="1" applyBorder="1" applyAlignment="1" applyProtection="1">
      <alignment horizontal="center"/>
      <protection hidden="1"/>
    </xf>
    <xf numFmtId="0" fontId="2" fillId="0" borderId="19" xfId="0" applyFont="1" applyFill="1" applyBorder="1" applyAlignment="1" applyProtection="1">
      <alignment horizontal="center"/>
      <protection hidden="1"/>
    </xf>
    <xf numFmtId="0" fontId="7" fillId="3" borderId="34" xfId="0" applyFont="1" applyFill="1" applyBorder="1" applyAlignment="1" applyProtection="1">
      <alignment horizontal="center"/>
      <protection hidden="1"/>
    </xf>
    <xf numFmtId="0" fontId="7" fillId="3" borderId="23" xfId="0" applyFont="1" applyFill="1" applyBorder="1" applyAlignment="1" applyProtection="1">
      <alignment horizontal="center"/>
      <protection hidden="1"/>
    </xf>
    <xf numFmtId="0" fontId="7" fillId="3" borderId="39" xfId="0" applyFont="1" applyFill="1" applyBorder="1" applyProtection="1">
      <protection hidden="1"/>
    </xf>
    <xf numFmtId="0" fontId="10" fillId="4" borderId="2" xfId="0" applyFont="1" applyFill="1" applyBorder="1" applyAlignment="1" applyProtection="1">
      <alignment horizontal="centerContinuous"/>
      <protection hidden="1"/>
    </xf>
    <xf numFmtId="0" fontId="10" fillId="4" borderId="3" xfId="0" applyFont="1" applyFill="1" applyBorder="1" applyAlignment="1" applyProtection="1">
      <alignment horizontal="centerContinuous"/>
      <protection hidden="1"/>
    </xf>
    <xf numFmtId="0" fontId="10" fillId="4" borderId="4" xfId="0" applyFont="1" applyFill="1" applyBorder="1" applyAlignment="1" applyProtection="1">
      <alignment horizontal="centerContinuous"/>
      <protection hidden="1"/>
    </xf>
    <xf numFmtId="0" fontId="3" fillId="7" borderId="26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2 2" xfId="2"/>
  </cellStyles>
  <dxfs count="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33CC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6</xdr:row>
      <xdr:rowOff>152400</xdr:rowOff>
    </xdr:from>
    <xdr:to>
      <xdr:col>10</xdr:col>
      <xdr:colOff>781050</xdr:colOff>
      <xdr:row>7</xdr:row>
      <xdr:rowOff>190500</xdr:rowOff>
    </xdr:to>
    <xdr:sp macro="" textlink="">
      <xdr:nvSpPr>
        <xdr:cNvPr id="2" name="Flèche droite 1"/>
        <xdr:cNvSpPr/>
      </xdr:nvSpPr>
      <xdr:spPr>
        <a:xfrm>
          <a:off x="5638800" y="1333500"/>
          <a:ext cx="552450" cy="238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228599</xdr:colOff>
      <xdr:row>7</xdr:row>
      <xdr:rowOff>190500</xdr:rowOff>
    </xdr:from>
    <xdr:to>
      <xdr:col>10</xdr:col>
      <xdr:colOff>752474</xdr:colOff>
      <xdr:row>9</xdr:row>
      <xdr:rowOff>38100</xdr:rowOff>
    </xdr:to>
    <xdr:sp macro="" textlink="">
      <xdr:nvSpPr>
        <xdr:cNvPr id="4" name="Flèche droite 3"/>
        <xdr:cNvSpPr/>
      </xdr:nvSpPr>
      <xdr:spPr>
        <a:xfrm>
          <a:off x="5638799" y="1571625"/>
          <a:ext cx="523875" cy="2476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316231</xdr:colOff>
      <xdr:row>2</xdr:row>
      <xdr:rowOff>0</xdr:rowOff>
    </xdr:from>
    <xdr:to>
      <xdr:col>1</xdr:col>
      <xdr:colOff>361950</xdr:colOff>
      <xdr:row>6</xdr:row>
      <xdr:rowOff>190500</xdr:rowOff>
    </xdr:to>
    <xdr:sp macro="" textlink="">
      <xdr:nvSpPr>
        <xdr:cNvPr id="11" name="Forme en L 10"/>
        <xdr:cNvSpPr/>
      </xdr:nvSpPr>
      <xdr:spPr>
        <a:xfrm>
          <a:off x="316231" y="781050"/>
          <a:ext cx="45719" cy="990600"/>
        </a:xfrm>
        <a:prstGeom prst="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3</xdr:col>
      <xdr:colOff>466725</xdr:colOff>
      <xdr:row>0</xdr:row>
      <xdr:rowOff>152400</xdr:rowOff>
    </xdr:from>
    <xdr:to>
      <xdr:col>5</xdr:col>
      <xdr:colOff>962025</xdr:colOff>
      <xdr:row>2</xdr:row>
      <xdr:rowOff>0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5" y="1181100"/>
          <a:ext cx="3933825" cy="733425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5</xdr:row>
      <xdr:rowOff>190500</xdr:rowOff>
    </xdr:from>
    <xdr:to>
      <xdr:col>2</xdr:col>
      <xdr:colOff>0</xdr:colOff>
      <xdr:row>8</xdr:row>
      <xdr:rowOff>95250</xdr:rowOff>
    </xdr:to>
    <xdr:sp macro="" textlink="">
      <xdr:nvSpPr>
        <xdr:cNvPr id="3" name="Rectangle avec flèche vers la droite 2"/>
        <xdr:cNvSpPr/>
      </xdr:nvSpPr>
      <xdr:spPr>
        <a:xfrm>
          <a:off x="352425" y="1809750"/>
          <a:ext cx="800100" cy="695325"/>
        </a:xfrm>
        <a:prstGeom prst="rightArrowCallout">
          <a:avLst>
            <a:gd name="adj1" fmla="val 25000"/>
            <a:gd name="adj2" fmla="val 25000"/>
            <a:gd name="adj3" fmla="val 22260"/>
            <a:gd name="adj4" fmla="val 6497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2400" b="1">
              <a:solidFill>
                <a:srgbClr val="FFFF00"/>
              </a:solidFill>
            </a:rPr>
            <a:t>ICI</a:t>
          </a:r>
        </a:p>
      </xdr:txBody>
    </xdr:sp>
    <xdr:clientData/>
  </xdr:twoCellAnchor>
  <xdr:twoCellAnchor editAs="oneCell">
    <xdr:from>
      <xdr:col>16</xdr:col>
      <xdr:colOff>695325</xdr:colOff>
      <xdr:row>0</xdr:row>
      <xdr:rowOff>142875</xdr:rowOff>
    </xdr:from>
    <xdr:to>
      <xdr:col>20</xdr:col>
      <xdr:colOff>885825</xdr:colOff>
      <xdr:row>2</xdr:row>
      <xdr:rowOff>0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228725"/>
          <a:ext cx="3933825" cy="733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3</xdr:row>
      <xdr:rowOff>171450</xdr:rowOff>
    </xdr:to>
    <xdr:sp macro="" textlink="">
      <xdr:nvSpPr>
        <xdr:cNvPr id="2" name="Flèche vers le bas 1"/>
        <xdr:cNvSpPr/>
      </xdr:nvSpPr>
      <xdr:spPr>
        <a:xfrm>
          <a:off x="5905500" y="0"/>
          <a:ext cx="0" cy="7524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41"/>
  <sheetViews>
    <sheetView tabSelected="1" topLeftCell="A4" workbookViewId="0">
      <selection activeCell="D7" sqref="D7"/>
    </sheetView>
  </sheetViews>
  <sheetFormatPr baseColWidth="10" defaultRowHeight="15" x14ac:dyDescent="0.25"/>
  <cols>
    <col min="1" max="1" width="4.5703125" customWidth="1"/>
    <col min="2" max="2" width="17.5703125" customWidth="1"/>
    <col min="3" max="3" width="11.42578125" hidden="1" customWidth="1"/>
    <col min="4" max="4" width="29.140625" bestFit="1" customWidth="1"/>
    <col min="5" max="5" width="22.42578125" customWidth="1"/>
    <col min="6" max="6" width="14.85546875" customWidth="1"/>
    <col min="7" max="7" width="13.140625" customWidth="1"/>
    <col min="10" max="10" width="11.42578125" hidden="1" customWidth="1"/>
    <col min="11" max="11" width="13.42578125" hidden="1" customWidth="1"/>
    <col min="12" max="12" width="16.5703125" hidden="1" customWidth="1"/>
    <col min="13" max="13" width="11.42578125" hidden="1" customWidth="1"/>
    <col min="14" max="14" width="25.5703125" hidden="1" customWidth="1"/>
    <col min="15" max="15" width="11.42578125" hidden="1" customWidth="1"/>
    <col min="16" max="16" width="1.85546875" customWidth="1"/>
    <col min="17" max="17" width="16.85546875" customWidth="1"/>
    <col min="18" max="19" width="11.42578125" customWidth="1"/>
    <col min="20" max="20" width="16.42578125" customWidth="1"/>
    <col min="21" max="21" width="29.140625" customWidth="1"/>
    <col min="22" max="22" width="0.42578125" customWidth="1"/>
    <col min="23" max="29" width="11.42578125" hidden="1" customWidth="1"/>
    <col min="30" max="30" width="29.140625" hidden="1" customWidth="1"/>
    <col min="31" max="35" width="11.42578125" hidden="1" customWidth="1"/>
    <col min="36" max="36" width="13.7109375" hidden="1" customWidth="1"/>
    <col min="37" max="39" width="11.42578125" hidden="1" customWidth="1"/>
  </cols>
  <sheetData>
    <row r="1" spans="2:39" ht="15.75" thickBot="1" x14ac:dyDescent="0.3">
      <c r="B1" s="74"/>
      <c r="C1" s="75"/>
      <c r="D1" s="75"/>
      <c r="E1" s="75"/>
      <c r="F1" s="75"/>
      <c r="G1" s="75"/>
      <c r="H1" s="75"/>
      <c r="I1" s="76"/>
      <c r="J1" s="75"/>
      <c r="K1" s="75"/>
      <c r="L1" s="75"/>
      <c r="M1" s="75"/>
      <c r="N1" s="75"/>
      <c r="O1" s="76"/>
      <c r="P1" s="59"/>
      <c r="Q1" s="74"/>
      <c r="R1" s="75"/>
      <c r="S1" s="75"/>
      <c r="T1" s="75"/>
      <c r="U1" s="75"/>
      <c r="V1" s="76"/>
      <c r="W1" s="6"/>
      <c r="X1" s="6"/>
      <c r="Y1" s="6"/>
    </row>
    <row r="2" spans="2:39" ht="45.75" thickBot="1" x14ac:dyDescent="0.3">
      <c r="B2" s="77" t="s">
        <v>416</v>
      </c>
      <c r="C2" s="59"/>
      <c r="D2" s="59"/>
      <c r="E2" s="59"/>
      <c r="F2" s="59"/>
      <c r="G2" s="59"/>
      <c r="H2" s="59"/>
      <c r="I2" s="78"/>
      <c r="J2" s="59"/>
      <c r="K2" s="59"/>
      <c r="L2" s="59"/>
      <c r="M2" s="59"/>
      <c r="N2" s="59"/>
      <c r="O2" s="78"/>
      <c r="P2" s="59"/>
      <c r="Q2" s="79"/>
      <c r="R2" s="59"/>
      <c r="S2" s="59"/>
      <c r="T2" s="59"/>
      <c r="U2" s="59"/>
      <c r="V2" s="78"/>
      <c r="W2" s="6"/>
      <c r="X2" s="6"/>
      <c r="Y2" s="6"/>
    </row>
    <row r="3" spans="2:39" ht="15.75" thickBot="1" x14ac:dyDescent="0.3">
      <c r="B3" s="79"/>
      <c r="C3" s="59"/>
      <c r="D3" s="59"/>
      <c r="E3" s="59"/>
      <c r="F3" s="59"/>
      <c r="G3" s="59"/>
      <c r="H3" s="59"/>
      <c r="I3" s="78"/>
      <c r="J3" s="59"/>
      <c r="K3" s="59"/>
      <c r="L3" s="59"/>
      <c r="M3" s="59"/>
      <c r="N3" s="59"/>
      <c r="O3" s="78"/>
      <c r="P3" s="59"/>
      <c r="Q3" s="79"/>
      <c r="R3" s="59"/>
      <c r="S3" s="59"/>
      <c r="T3" s="59"/>
      <c r="U3" s="59"/>
      <c r="V3" s="78"/>
      <c r="W3" s="6"/>
      <c r="X3" s="6"/>
      <c r="Y3" s="6"/>
    </row>
    <row r="4" spans="2:39" ht="19.5" thickBot="1" x14ac:dyDescent="0.35">
      <c r="B4" s="79"/>
      <c r="C4" s="59"/>
      <c r="D4" s="80" t="s">
        <v>394</v>
      </c>
      <c r="E4" s="81"/>
      <c r="F4" s="81"/>
      <c r="G4" s="81"/>
      <c r="H4" s="82"/>
      <c r="I4" s="82"/>
      <c r="J4" s="59"/>
      <c r="K4" s="59"/>
      <c r="L4" s="59"/>
      <c r="M4" s="59" t="s">
        <v>36</v>
      </c>
      <c r="N4" s="59"/>
      <c r="O4" s="78"/>
      <c r="P4" s="59"/>
      <c r="Q4" s="83" t="s">
        <v>415</v>
      </c>
      <c r="R4" s="84"/>
      <c r="S4" s="84"/>
      <c r="T4" s="84"/>
      <c r="U4" s="85"/>
      <c r="V4" s="78"/>
      <c r="W4" s="6"/>
      <c r="X4" s="6"/>
      <c r="Y4" s="6"/>
    </row>
    <row r="5" spans="2:39" ht="19.5" thickBot="1" x14ac:dyDescent="0.35">
      <c r="B5" s="79"/>
      <c r="C5" s="59"/>
      <c r="D5" s="59"/>
      <c r="E5" s="59"/>
      <c r="F5" s="59"/>
      <c r="G5" s="59"/>
      <c r="H5" s="59"/>
      <c r="I5" s="78"/>
      <c r="J5" s="59"/>
      <c r="K5" s="59"/>
      <c r="L5" s="86" t="s">
        <v>5</v>
      </c>
      <c r="M5" s="86">
        <v>1</v>
      </c>
      <c r="N5" s="59"/>
      <c r="O5" s="78"/>
      <c r="P5" s="59"/>
      <c r="Q5" s="123" t="s">
        <v>444</v>
      </c>
      <c r="R5" s="124"/>
      <c r="S5" s="124"/>
      <c r="T5" s="124"/>
      <c r="U5" s="125"/>
      <c r="V5" s="78"/>
      <c r="W5" s="6"/>
      <c r="X5" s="6"/>
      <c r="Y5" s="6"/>
      <c r="AA5" t="s">
        <v>389</v>
      </c>
    </row>
    <row r="6" spans="2:39" ht="30.75" thickBot="1" x14ac:dyDescent="0.3">
      <c r="B6" s="79"/>
      <c r="C6" s="59"/>
      <c r="D6" s="87" t="s">
        <v>0</v>
      </c>
      <c r="E6" s="87" t="s">
        <v>18</v>
      </c>
      <c r="F6" s="87" t="s">
        <v>370</v>
      </c>
      <c r="G6" s="87" t="s">
        <v>1</v>
      </c>
      <c r="H6" s="87" t="s">
        <v>19</v>
      </c>
      <c r="I6" s="88" t="s">
        <v>371</v>
      </c>
      <c r="J6" s="59"/>
      <c r="K6" s="89" t="str">
        <f>IF(E30&lt;1,"Pas de PCN ou PP à ce jour"," ")</f>
        <v>Pas de PCN ou PP à ce jour</v>
      </c>
      <c r="L6" s="90" t="s">
        <v>6</v>
      </c>
      <c r="M6" s="91">
        <v>2</v>
      </c>
      <c r="N6" s="92"/>
      <c r="O6" s="78"/>
      <c r="P6" s="59"/>
      <c r="Q6" s="79"/>
      <c r="R6" s="59"/>
      <c r="S6" s="59"/>
      <c r="T6" s="59"/>
      <c r="U6" s="59"/>
      <c r="V6" s="78"/>
      <c r="W6" s="6"/>
      <c r="X6" s="6"/>
      <c r="Y6" s="6"/>
      <c r="AA6" t="s">
        <v>2</v>
      </c>
      <c r="AB6" t="s">
        <v>3</v>
      </c>
      <c r="AC6" s="1" t="s">
        <v>54</v>
      </c>
      <c r="AD6" s="1" t="s">
        <v>57</v>
      </c>
      <c r="AE6" s="1" t="s">
        <v>37</v>
      </c>
      <c r="AF6" s="2" t="s">
        <v>55</v>
      </c>
      <c r="AG6" s="2" t="s">
        <v>56</v>
      </c>
      <c r="AH6" s="41" t="s">
        <v>36</v>
      </c>
      <c r="AI6" s="1" t="s">
        <v>54</v>
      </c>
      <c r="AJ6" s="25" t="s">
        <v>390</v>
      </c>
      <c r="AK6" s="1" t="s">
        <v>37</v>
      </c>
      <c r="AL6" s="2" t="s">
        <v>55</v>
      </c>
      <c r="AM6" s="2" t="s">
        <v>56</v>
      </c>
    </row>
    <row r="7" spans="2:39" ht="15.75" thickBot="1" x14ac:dyDescent="0.3">
      <c r="B7" s="79"/>
      <c r="C7" s="59"/>
      <c r="D7" s="122"/>
      <c r="E7" s="72" t="str">
        <f>IFERROR(VLOOKUP(D7,joueurs!$C$5:$E$193,2,FALSE)," ")</f>
        <v xml:space="preserve"> </v>
      </c>
      <c r="F7" s="7" t="str">
        <f>IFERROR(VLOOKUP(D7,joueurs!$C$4:$E$193,3,FALSE)," ")</f>
        <v xml:space="preserve"> </v>
      </c>
      <c r="G7" s="7" t="str">
        <f>IFERROR(VLOOKUP(D7,joueurs!$C$4:$F$193,4,FALSE)," ")</f>
        <v xml:space="preserve"> </v>
      </c>
      <c r="H7" s="7" t="str">
        <f>IFERROR(VLOOKUP(D7,joueurs!$C$4:$G$193,5,FALSE)," ")</f>
        <v xml:space="preserve"> </v>
      </c>
      <c r="I7" s="28" t="str">
        <f>IFERROR(VLOOKUP(D7,joueurs!$C$4:$H$193,6,FALSE)," ")</f>
        <v xml:space="preserve"> </v>
      </c>
      <c r="J7" s="27" t="str">
        <f>IFERROR(VLOOKUP(E7,joueurs!#REF!,5,FALSE)," ")</f>
        <v xml:space="preserve"> </v>
      </c>
      <c r="K7" s="7" t="str">
        <f>IFERROR(VLOOKUP(F7,joueurs!#REF!,5,FALSE)," ")</f>
        <v xml:space="preserve"> </v>
      </c>
      <c r="L7" s="7" t="s">
        <v>7</v>
      </c>
      <c r="M7" s="7">
        <v>3</v>
      </c>
      <c r="N7" s="7" t="str">
        <f>IFERROR(VLOOKUP(J7,joueurs!#REF!,5,FALSE)," ")</f>
        <v xml:space="preserve"> </v>
      </c>
      <c r="O7" s="7" t="str">
        <f>IFERROR(VLOOKUP(K7,joueurs!#REF!,5,FALSE)," ")</f>
        <v xml:space="preserve"> </v>
      </c>
      <c r="P7" s="59"/>
      <c r="Q7" s="79"/>
      <c r="R7" s="59"/>
      <c r="S7" s="59"/>
      <c r="T7" s="59"/>
      <c r="U7" s="59"/>
      <c r="V7" s="78"/>
      <c r="W7" s="46"/>
      <c r="X7" s="46"/>
      <c r="Y7" s="46"/>
      <c r="AA7">
        <f>IFERROR(ABS(AF7),0)</f>
        <v>0</v>
      </c>
      <c r="AB7">
        <f>IFERROR(ABS(AG7),0)</f>
        <v>0</v>
      </c>
      <c r="AC7">
        <f>D7</f>
        <v>0</v>
      </c>
      <c r="AD7" s="26" t="s">
        <v>5</v>
      </c>
      <c r="AE7" s="6" t="str">
        <f t="shared" ref="AE7:AE26" si="0">$D$7&amp;M5</f>
        <v>1</v>
      </c>
      <c r="AF7" s="1" t="str">
        <f>IFERROR(VLOOKUP(AE7,' Gains Qualifs'!$F$6:$G$194,2,FALSE)," ")</f>
        <v xml:space="preserve"> </v>
      </c>
      <c r="AG7" s="1"/>
      <c r="AH7">
        <f>M5</f>
        <v>1</v>
      </c>
      <c r="AI7">
        <f>D7</f>
        <v>0</v>
      </c>
      <c r="AJ7" s="26" t="s">
        <v>5</v>
      </c>
      <c r="AK7" t="str">
        <f>$AI$7&amp;AH7</f>
        <v>01</v>
      </c>
      <c r="AL7" t="str">
        <f>IFERROR(VLOOKUP(AK7,'Gains CDF'!$O$4:$Q$188,2,FALSE)," ")</f>
        <v xml:space="preserve"> </v>
      </c>
      <c r="AM7" t="str">
        <f>IFERROR(VLOOKUP(AK7,'Gains CDF'!$O$4:$Q$188,3,FALSE)," ")</f>
        <v xml:space="preserve"> </v>
      </c>
    </row>
    <row r="8" spans="2:39" ht="15.75" thickBot="1" x14ac:dyDescent="0.3">
      <c r="B8" s="79"/>
      <c r="C8" s="59"/>
      <c r="D8" s="59"/>
      <c r="E8" s="59"/>
      <c r="F8" s="59"/>
      <c r="G8" s="59"/>
      <c r="H8" s="59"/>
      <c r="I8" s="78"/>
      <c r="J8" s="93" t="s">
        <v>41</v>
      </c>
      <c r="K8" s="94"/>
      <c r="L8" s="95" t="s">
        <v>8</v>
      </c>
      <c r="M8" s="95">
        <v>4</v>
      </c>
      <c r="N8" s="93" t="s">
        <v>39</v>
      </c>
      <c r="O8" s="78"/>
      <c r="P8" s="59"/>
      <c r="Q8" s="79"/>
      <c r="R8" s="59"/>
      <c r="S8" s="59"/>
      <c r="T8" s="59"/>
      <c r="U8" s="59"/>
      <c r="V8" s="78"/>
      <c r="W8" s="6"/>
      <c r="X8" s="6"/>
      <c r="Y8" s="6"/>
      <c r="AA8">
        <f t="shared" ref="AA8:AA22" si="1">IFERROR(ABS(AF8),0)</f>
        <v>0</v>
      </c>
      <c r="AB8">
        <f t="shared" ref="AB8:AB22" si="2">IFERROR(ABS(AG8),0)</f>
        <v>0</v>
      </c>
      <c r="AD8" s="5" t="s">
        <v>6</v>
      </c>
      <c r="AE8" s="6" t="str">
        <f t="shared" si="0"/>
        <v>2</v>
      </c>
      <c r="AF8" s="1" t="str">
        <f>IFERROR(VLOOKUP(AE8,' Gains Qualifs'!$H$6:$J$194,2,FALSE)," ")</f>
        <v xml:space="preserve"> </v>
      </c>
      <c r="AG8" s="1" t="str">
        <f>IFERROR(VLOOKUP(AE8,' Gains Qualifs'!$H$6:$J$194,3,FALSE)," ")</f>
        <v xml:space="preserve"> </v>
      </c>
      <c r="AH8">
        <f t="shared" ref="AH8:AH24" si="3">M6</f>
        <v>2</v>
      </c>
      <c r="AJ8" s="5" t="s">
        <v>6</v>
      </c>
      <c r="AK8" t="str">
        <f t="shared" ref="AK8:AK25" si="4">$AI$7&amp;AH8</f>
        <v>02</v>
      </c>
    </row>
    <row r="9" spans="2:39" ht="15.75" thickBot="1" x14ac:dyDescent="0.3">
      <c r="B9" s="79"/>
      <c r="C9" s="59"/>
      <c r="D9" s="59"/>
      <c r="E9" s="59"/>
      <c r="F9" s="59"/>
      <c r="G9" s="59"/>
      <c r="H9" s="59"/>
      <c r="I9" s="78"/>
      <c r="J9" s="93" t="s">
        <v>42</v>
      </c>
      <c r="K9" s="96"/>
      <c r="L9" s="95" t="s">
        <v>9</v>
      </c>
      <c r="M9" s="95">
        <v>5</v>
      </c>
      <c r="N9" s="93" t="s">
        <v>40</v>
      </c>
      <c r="O9" s="78"/>
      <c r="P9" s="59"/>
      <c r="Q9" s="79"/>
      <c r="R9" s="59"/>
      <c r="S9" s="59"/>
      <c r="T9" s="59"/>
      <c r="U9" s="59"/>
      <c r="V9" s="78"/>
      <c r="W9" s="6"/>
      <c r="X9" s="6"/>
      <c r="Y9" s="6"/>
      <c r="AA9">
        <f t="shared" si="1"/>
        <v>0</v>
      </c>
      <c r="AB9">
        <f t="shared" si="2"/>
        <v>0</v>
      </c>
      <c r="AD9" s="5" t="s">
        <v>7</v>
      </c>
      <c r="AE9" s="6" t="str">
        <f t="shared" si="0"/>
        <v>3</v>
      </c>
      <c r="AF9" s="1" t="str">
        <f>IFERROR(VLOOKUP(AE9,' Gains Qualifs'!$K$6:$L$194,2,FALSE)," ")</f>
        <v xml:space="preserve"> </v>
      </c>
      <c r="AG9" s="1" t="str">
        <f>IFERROR(VLOOKUP(AE9,' Gains Qualifs'!$K$6:$M$194,3,FALSE)," ")</f>
        <v xml:space="preserve"> </v>
      </c>
      <c r="AH9">
        <f t="shared" si="3"/>
        <v>3</v>
      </c>
      <c r="AJ9" s="5" t="s">
        <v>7</v>
      </c>
      <c r="AK9" t="str">
        <f t="shared" si="4"/>
        <v>03</v>
      </c>
    </row>
    <row r="10" spans="2:39" ht="19.5" thickBot="1" x14ac:dyDescent="0.35">
      <c r="B10" s="79"/>
      <c r="C10" s="59"/>
      <c r="D10" s="66" t="s">
        <v>4</v>
      </c>
      <c r="E10" s="48" t="s">
        <v>2</v>
      </c>
      <c r="F10" s="48" t="s">
        <v>3</v>
      </c>
      <c r="G10" s="48" t="s">
        <v>383</v>
      </c>
      <c r="H10" s="49" t="s">
        <v>384</v>
      </c>
      <c r="I10" s="78"/>
      <c r="J10" s="96"/>
      <c r="K10" s="96"/>
      <c r="L10" s="95" t="s">
        <v>10</v>
      </c>
      <c r="M10" s="95">
        <v>6</v>
      </c>
      <c r="N10" s="97"/>
      <c r="O10" s="78"/>
      <c r="P10" s="59"/>
      <c r="Q10" s="66" t="s">
        <v>392</v>
      </c>
      <c r="R10" s="61" t="s">
        <v>2</v>
      </c>
      <c r="S10" s="61" t="s">
        <v>3</v>
      </c>
      <c r="T10" s="61" t="s">
        <v>383</v>
      </c>
      <c r="U10" s="62" t="s">
        <v>384</v>
      </c>
      <c r="V10" s="78"/>
      <c r="W10" s="6"/>
      <c r="X10" s="6"/>
      <c r="Y10" s="6"/>
      <c r="AA10">
        <f t="shared" si="1"/>
        <v>0</v>
      </c>
      <c r="AB10">
        <f t="shared" si="2"/>
        <v>0</v>
      </c>
      <c r="AD10" s="5" t="s">
        <v>8</v>
      </c>
      <c r="AE10" s="6" t="str">
        <f t="shared" si="0"/>
        <v>4</v>
      </c>
      <c r="AF10" s="1" t="str">
        <f>IFERROR(VLOOKUP(AE10,' Gains Qualifs'!$N$5:$P$194,2,FALSE)," ")</f>
        <v xml:space="preserve"> </v>
      </c>
      <c r="AG10" s="1" t="str">
        <f>IFERROR(VLOOKUP(AE10,' Gains Qualifs'!$N$5:$P$194,3,FALSE)," ")</f>
        <v xml:space="preserve"> </v>
      </c>
      <c r="AH10">
        <f t="shared" si="3"/>
        <v>4</v>
      </c>
      <c r="AJ10" s="5" t="s">
        <v>8</v>
      </c>
      <c r="AK10" t="str">
        <f t="shared" si="4"/>
        <v>04</v>
      </c>
      <c r="AL10" t="str">
        <f>IFERROR(VLOOKUP(AK10,'Gains CDF'!$F$5:$H$188,2,FALSE)," ")</f>
        <v xml:space="preserve"> </v>
      </c>
      <c r="AM10" s="30" t="str">
        <f>IFERROR(VLOOKUP(AK10,'Gains CDF'!$F$4:$H$188,3,FALSE)," ")</f>
        <v xml:space="preserve"> </v>
      </c>
    </row>
    <row r="11" spans="2:39" ht="15.75" x14ac:dyDescent="0.25">
      <c r="B11" s="79"/>
      <c r="C11" s="59" t="str">
        <f>$D$7&amp;M5</f>
        <v>1</v>
      </c>
      <c r="D11" s="50" t="str">
        <f t="shared" ref="D11:D26" si="5">IF(AA7&gt;0,AD7," ")</f>
        <v xml:space="preserve"> </v>
      </c>
      <c r="E11" s="40" t="str">
        <f>IF(AND(C11=AE7,AF7&gt;0),AF7," ")</f>
        <v xml:space="preserve"> </v>
      </c>
      <c r="F11" s="39"/>
      <c r="G11" s="40" t="str">
        <f>IF(AA7&gt;0,"13/11/2021"," ")</f>
        <v xml:space="preserve"> </v>
      </c>
      <c r="H11" s="51" t="str">
        <f>IF(AA7&gt;0,"Pessac"," ")</f>
        <v xml:space="preserve"> </v>
      </c>
      <c r="I11" s="78"/>
      <c r="J11" s="98"/>
      <c r="K11" s="98"/>
      <c r="L11" s="95" t="s">
        <v>43</v>
      </c>
      <c r="M11" s="95">
        <v>7</v>
      </c>
      <c r="N11" s="98"/>
      <c r="O11" s="99"/>
      <c r="P11" s="100"/>
      <c r="Q11" s="50" t="s">
        <v>5</v>
      </c>
      <c r="R11" s="63" t="str">
        <f>IF($D$7=$AI$7,AL7,FALSE)</f>
        <v xml:space="preserve"> </v>
      </c>
      <c r="S11" s="63" t="str">
        <f>IF($D$7=$AI$7,AM7," ")</f>
        <v xml:space="preserve"> </v>
      </c>
      <c r="T11" s="64" t="s">
        <v>395</v>
      </c>
      <c r="U11" s="64" t="s">
        <v>386</v>
      </c>
      <c r="V11" s="99"/>
      <c r="W11" s="47"/>
      <c r="X11" s="47"/>
      <c r="Y11" s="47"/>
      <c r="AA11">
        <f t="shared" si="1"/>
        <v>0</v>
      </c>
      <c r="AB11">
        <f t="shared" si="2"/>
        <v>0</v>
      </c>
      <c r="AD11" s="5" t="s">
        <v>9</v>
      </c>
      <c r="AE11" s="6" t="str">
        <f t="shared" si="0"/>
        <v>5</v>
      </c>
      <c r="AF11" s="1" t="str">
        <f>IFERROR(VLOOKUP(AE11,' Gains Qualifs'!$Q$6:$S$194,2,FALSE)," ")</f>
        <v xml:space="preserve"> </v>
      </c>
      <c r="AG11" s="1" t="str">
        <f>IFERROR(VLOOKUP(AE11,' Gains Qualifs'!$Q$6:$S$194,3,FALSE)," ")</f>
        <v xml:space="preserve"> </v>
      </c>
      <c r="AH11">
        <f t="shared" si="3"/>
        <v>5</v>
      </c>
      <c r="AJ11" s="5" t="s">
        <v>9</v>
      </c>
      <c r="AK11" t="str">
        <f t="shared" si="4"/>
        <v>05</v>
      </c>
      <c r="AL11" t="str">
        <f>IFERROR(VLOOKUP(AK11,'Gains CDF'!$I$4:$K$188,2,FALSE)," ")</f>
        <v xml:space="preserve"> </v>
      </c>
      <c r="AM11" t="str">
        <f>IFERROR(VLOOKUP(AK11,'Gains CDF'!$I$4:$K$188,3,FALSE)," ")</f>
        <v xml:space="preserve"> </v>
      </c>
    </row>
    <row r="12" spans="2:39" ht="15.75" x14ac:dyDescent="0.25">
      <c r="B12" s="79"/>
      <c r="C12" s="59" t="str">
        <f t="shared" ref="C12:C27" si="6">$D$7&amp;M6</f>
        <v>2</v>
      </c>
      <c r="D12" s="52" t="str">
        <f t="shared" si="5"/>
        <v xml:space="preserve"> </v>
      </c>
      <c r="E12" s="53" t="str">
        <f t="shared" ref="E12:E26" si="7">IF(AND(C12=AE8,AF8&gt;0),AF8," ")</f>
        <v xml:space="preserve"> </v>
      </c>
      <c r="F12" s="40"/>
      <c r="G12" s="40" t="str">
        <f>IF(AA8&gt;0,"21/05/2022"," ")</f>
        <v xml:space="preserve"> </v>
      </c>
      <c r="H12" s="51" t="str">
        <f>IF(AA8&gt;0,"Lesparre"," ")</f>
        <v xml:space="preserve"> </v>
      </c>
      <c r="I12" s="78"/>
      <c r="J12" s="98"/>
      <c r="K12" s="98"/>
      <c r="L12" s="95" t="s">
        <v>44</v>
      </c>
      <c r="M12" s="95">
        <v>8</v>
      </c>
      <c r="N12" s="98"/>
      <c r="O12" s="99"/>
      <c r="P12" s="100"/>
      <c r="Q12" s="50" t="s">
        <v>8</v>
      </c>
      <c r="R12" s="63" t="str">
        <f>IF($D$7=$AI$7,AL10,FALSE)</f>
        <v xml:space="preserve"> </v>
      </c>
      <c r="S12" s="63" t="str">
        <f>IF($D$7=$AI$7,AM10," ")</f>
        <v xml:space="preserve"> </v>
      </c>
      <c r="T12" s="64" t="s">
        <v>401</v>
      </c>
      <c r="U12" s="64" t="s">
        <v>386</v>
      </c>
      <c r="V12" s="99"/>
      <c r="W12" s="47"/>
      <c r="X12" s="47"/>
      <c r="Y12" s="47"/>
      <c r="AA12">
        <f t="shared" si="1"/>
        <v>0</v>
      </c>
      <c r="AB12">
        <f t="shared" si="2"/>
        <v>0</v>
      </c>
      <c r="AD12" s="5" t="s">
        <v>10</v>
      </c>
      <c r="AE12" s="6" t="str">
        <f t="shared" si="0"/>
        <v>6</v>
      </c>
      <c r="AF12" s="29" t="str">
        <f>IFERROR(VLOOKUP(AE12,' Gains Qualifs'!$T$6:$V$194,2,FALSE)," ")</f>
        <v xml:space="preserve"> </v>
      </c>
      <c r="AG12" s="1" t="str">
        <f>IFERROR(VLOOKUP(AE12,' Gains Qualifs'!$T$6:$V$194,3,FALSE)," ")</f>
        <v xml:space="preserve"> </v>
      </c>
      <c r="AH12">
        <f t="shared" si="3"/>
        <v>6</v>
      </c>
      <c r="AJ12" s="5" t="s">
        <v>10</v>
      </c>
      <c r="AK12" t="str">
        <f t="shared" si="4"/>
        <v>06</v>
      </c>
      <c r="AL12" t="str">
        <f>IFERROR(VLOOKUP(AK12,'Gains CDF'!$L$4:$N$188,2,FALSE)," ")</f>
        <v xml:space="preserve"> </v>
      </c>
      <c r="AM12" t="str">
        <f>IFERROR(VLOOKUP(AK12,'Gains CDF'!$L$4:$N$188,3,FALSE)," ")</f>
        <v xml:space="preserve"> </v>
      </c>
    </row>
    <row r="13" spans="2:39" ht="15.75" x14ac:dyDescent="0.25">
      <c r="B13" s="79"/>
      <c r="C13" s="59" t="str">
        <f t="shared" si="6"/>
        <v>3</v>
      </c>
      <c r="D13" s="54" t="str">
        <f t="shared" si="5"/>
        <v xml:space="preserve"> </v>
      </c>
      <c r="E13" s="40" t="str">
        <f t="shared" si="7"/>
        <v xml:space="preserve"> </v>
      </c>
      <c r="F13" s="40"/>
      <c r="G13" s="40" t="str">
        <f>IF(AA9&gt;0,"04/12/2021"," ")</f>
        <v xml:space="preserve"> </v>
      </c>
      <c r="H13" s="51" t="str">
        <f>IF(AA9&gt;0,"Le Barp"," ")</f>
        <v xml:space="preserve"> </v>
      </c>
      <c r="I13" s="78"/>
      <c r="J13" s="98"/>
      <c r="K13" s="98"/>
      <c r="L13" s="95" t="s">
        <v>45</v>
      </c>
      <c r="M13" s="95">
        <v>9</v>
      </c>
      <c r="N13" s="98"/>
      <c r="O13" s="99"/>
      <c r="P13" s="100"/>
      <c r="Q13" s="50" t="s">
        <v>9</v>
      </c>
      <c r="R13" s="63" t="str">
        <f>IF($D$7=$AI$7,AL11,FALSE)</f>
        <v xml:space="preserve"> </v>
      </c>
      <c r="S13" s="63" t="str">
        <f>IF($D$7=$AI$7,AM11," ")</f>
        <v xml:space="preserve"> </v>
      </c>
      <c r="T13" s="64" t="s">
        <v>401</v>
      </c>
      <c r="U13" s="64" t="s">
        <v>386</v>
      </c>
      <c r="V13" s="99"/>
      <c r="W13" s="47"/>
      <c r="X13" s="47"/>
      <c r="Y13" s="47"/>
      <c r="AA13">
        <f t="shared" si="1"/>
        <v>0</v>
      </c>
      <c r="AB13">
        <f t="shared" si="2"/>
        <v>0</v>
      </c>
      <c r="AD13" s="5" t="s">
        <v>11</v>
      </c>
      <c r="AE13" s="6" t="str">
        <f t="shared" si="0"/>
        <v>7</v>
      </c>
      <c r="AF13" s="29" t="str">
        <f>IFERROR(VLOOKUP(AE13,' Gains Qualifs'!$W$6:$Y$194,2,FALSE)," ")</f>
        <v xml:space="preserve"> </v>
      </c>
      <c r="AG13" s="1" t="str">
        <f>IFERROR(VLOOKUP(AE13,' Gains Qualifs'!$W$6:$Y$194,3,FALSE)," ")</f>
        <v xml:space="preserve"> </v>
      </c>
      <c r="AH13">
        <f t="shared" si="3"/>
        <v>7</v>
      </c>
      <c r="AJ13" s="5" t="s">
        <v>11</v>
      </c>
      <c r="AK13" t="str">
        <f t="shared" si="4"/>
        <v>07</v>
      </c>
    </row>
    <row r="14" spans="2:39" ht="15.75" x14ac:dyDescent="0.25">
      <c r="B14" s="79"/>
      <c r="C14" s="59" t="str">
        <f t="shared" si="6"/>
        <v>4</v>
      </c>
      <c r="D14" s="54" t="str">
        <f t="shared" si="5"/>
        <v xml:space="preserve"> </v>
      </c>
      <c r="E14" s="40" t="str">
        <f t="shared" si="7"/>
        <v xml:space="preserve"> </v>
      </c>
      <c r="F14" s="40" t="str">
        <f t="shared" ref="F14:F19" si="8">IF(AND(C14=AE10,AG10&gt;0),AG10," ")</f>
        <v xml:space="preserve"> </v>
      </c>
      <c r="G14" s="40" t="str">
        <f>IF(AA10&gt;0,"13/11/2021"," ")</f>
        <v xml:space="preserve"> </v>
      </c>
      <c r="H14" s="51" t="str">
        <f>IF(AA10&gt;0,"Pessac"," ")</f>
        <v xml:space="preserve"> </v>
      </c>
      <c r="I14" s="78"/>
      <c r="J14" s="98"/>
      <c r="K14" s="98"/>
      <c r="L14" s="95" t="s">
        <v>14</v>
      </c>
      <c r="M14" s="95">
        <v>10</v>
      </c>
      <c r="N14" s="98"/>
      <c r="O14" s="99"/>
      <c r="P14" s="100"/>
      <c r="Q14" s="50" t="s">
        <v>10</v>
      </c>
      <c r="R14" s="63" t="str">
        <f>IF($D$7=$AI$7,AL12,FALSE)</f>
        <v xml:space="preserve"> </v>
      </c>
      <c r="S14" s="63" t="str">
        <f>IF($D$7=$AI$7,AM12," ")</f>
        <v xml:space="preserve"> </v>
      </c>
      <c r="T14" s="64" t="s">
        <v>401</v>
      </c>
      <c r="U14" s="64" t="s">
        <v>386</v>
      </c>
      <c r="V14" s="99"/>
      <c r="W14" s="47"/>
      <c r="X14" s="47"/>
      <c r="Y14" s="47"/>
      <c r="AA14">
        <f t="shared" si="1"/>
        <v>0</v>
      </c>
      <c r="AB14">
        <f t="shared" si="2"/>
        <v>0</v>
      </c>
      <c r="AD14" s="5" t="s">
        <v>12</v>
      </c>
      <c r="AE14" s="6" t="str">
        <f t="shared" si="0"/>
        <v>8</v>
      </c>
      <c r="AF14" s="29" t="str">
        <f>IFERROR(VLOOKUP(AE14,' Gains Qualifs'!$Z$6:$AB$194,2,FALSE)," ")</f>
        <v xml:space="preserve"> </v>
      </c>
      <c r="AG14" s="1" t="str">
        <f>IFERROR(VLOOKUP(AE14,' Gains Qualifs'!$Z$6:$AB$194,3,FALSE)," ")</f>
        <v xml:space="preserve"> </v>
      </c>
      <c r="AH14">
        <f t="shared" si="3"/>
        <v>8</v>
      </c>
      <c r="AJ14" s="5" t="s">
        <v>12</v>
      </c>
      <c r="AK14" t="str">
        <f t="shared" si="4"/>
        <v>08</v>
      </c>
    </row>
    <row r="15" spans="2:39" ht="15.75" x14ac:dyDescent="0.25">
      <c r="B15" s="79"/>
      <c r="C15" s="59" t="str">
        <f t="shared" si="6"/>
        <v>5</v>
      </c>
      <c r="D15" s="54" t="str">
        <f t="shared" si="5"/>
        <v xml:space="preserve"> </v>
      </c>
      <c r="E15" s="40" t="str">
        <f t="shared" si="7"/>
        <v xml:space="preserve"> </v>
      </c>
      <c r="F15" s="40" t="str">
        <f t="shared" si="8"/>
        <v xml:space="preserve"> </v>
      </c>
      <c r="G15" s="40" t="str">
        <f>IF(AA11&gt;0,"23/10/2021"," ")</f>
        <v xml:space="preserve"> </v>
      </c>
      <c r="H15" s="51" t="str">
        <f>IF(AA11&gt;0,"Gours"," ")</f>
        <v xml:space="preserve"> </v>
      </c>
      <c r="I15" s="78"/>
      <c r="J15" s="98"/>
      <c r="K15" s="98"/>
      <c r="L15" s="95" t="s">
        <v>46</v>
      </c>
      <c r="M15" s="95">
        <v>11</v>
      </c>
      <c r="N15" s="98"/>
      <c r="O15" s="99"/>
      <c r="P15" s="100"/>
      <c r="Q15" s="50" t="s">
        <v>396</v>
      </c>
      <c r="R15" s="63">
        <f>IF($D$7=$AI$7,AL20,FALSE)</f>
        <v>0</v>
      </c>
      <c r="S15" s="63">
        <f>IF($D$7=$AI$7,AM20," ")</f>
        <v>0</v>
      </c>
      <c r="T15" s="64" t="s">
        <v>402</v>
      </c>
      <c r="U15" s="64" t="s">
        <v>403</v>
      </c>
      <c r="V15" s="99"/>
      <c r="W15" s="47"/>
      <c r="X15" s="47"/>
      <c r="Y15" s="47"/>
      <c r="AA15">
        <f t="shared" si="1"/>
        <v>0</v>
      </c>
      <c r="AB15">
        <f t="shared" si="2"/>
        <v>0</v>
      </c>
      <c r="AD15" s="5" t="s">
        <v>13</v>
      </c>
      <c r="AE15" s="6" t="str">
        <f t="shared" si="0"/>
        <v>9</v>
      </c>
      <c r="AF15" s="29" t="str">
        <f>IFERROR(VLOOKUP(AE15,' Gains Qualifs'!$AC$6:$AE$194,2,FALSE)," ")</f>
        <v xml:space="preserve"> </v>
      </c>
      <c r="AG15" s="1" t="str">
        <f>IFERROR(VLOOKUP(AE15,' Gains Qualifs'!$AC$6:$AE$194,3,FALSE)," ")</f>
        <v xml:space="preserve"> </v>
      </c>
      <c r="AH15">
        <f t="shared" si="3"/>
        <v>9</v>
      </c>
      <c r="AJ15" s="5" t="s">
        <v>13</v>
      </c>
      <c r="AK15" t="str">
        <f t="shared" si="4"/>
        <v>09</v>
      </c>
    </row>
    <row r="16" spans="2:39" ht="15.75" x14ac:dyDescent="0.25">
      <c r="B16" s="79"/>
      <c r="C16" s="59" t="str">
        <f t="shared" si="6"/>
        <v>6</v>
      </c>
      <c r="D16" s="54" t="str">
        <f t="shared" si="5"/>
        <v xml:space="preserve"> </v>
      </c>
      <c r="E16" s="40" t="str">
        <f t="shared" si="7"/>
        <v xml:space="preserve"> </v>
      </c>
      <c r="F16" s="40" t="str">
        <f t="shared" si="8"/>
        <v xml:space="preserve"> </v>
      </c>
      <c r="G16" s="40" t="str">
        <f>IF(AA12&gt;0,"27/11/2021"," ")</f>
        <v xml:space="preserve"> </v>
      </c>
      <c r="H16" s="51" t="str">
        <f>IF(AA12&gt;0,"Blanquefort"," ")</f>
        <v xml:space="preserve"> </v>
      </c>
      <c r="I16" s="78"/>
      <c r="J16" s="59"/>
      <c r="K16" s="59"/>
      <c r="L16" s="101" t="s">
        <v>47</v>
      </c>
      <c r="M16" s="95">
        <v>12</v>
      </c>
      <c r="N16" s="59"/>
      <c r="O16" s="78"/>
      <c r="P16" s="59"/>
      <c r="Q16" s="50" t="s">
        <v>7</v>
      </c>
      <c r="R16" s="63">
        <f>IF($D$7=$AI$7,AL9,FALSE)</f>
        <v>0</v>
      </c>
      <c r="S16" s="63">
        <f>IF($D$7=$AI$7,AM9," ")</f>
        <v>0</v>
      </c>
      <c r="T16" s="64" t="s">
        <v>404</v>
      </c>
      <c r="U16" s="64" t="s">
        <v>405</v>
      </c>
      <c r="V16" s="78"/>
      <c r="W16" s="6"/>
      <c r="X16" s="6"/>
      <c r="Y16" s="6"/>
      <c r="AA16">
        <f t="shared" si="1"/>
        <v>0</v>
      </c>
      <c r="AB16">
        <f t="shared" si="2"/>
        <v>0</v>
      </c>
      <c r="AD16" s="5" t="s">
        <v>14</v>
      </c>
      <c r="AE16" s="6" t="str">
        <f t="shared" si="0"/>
        <v>10</v>
      </c>
      <c r="AF16" s="29" t="str">
        <f>IFERROR(VLOOKUP(AE16,' Gains Qualifs'!$F$196:$H$385,2,FALSE)," ")</f>
        <v xml:space="preserve"> </v>
      </c>
      <c r="AG16" s="1" t="str">
        <f>IFERROR(VLOOKUP(AE16,' Gains Qualifs'!$F$197:$H$385,3,FALSE)," ")</f>
        <v xml:space="preserve"> </v>
      </c>
      <c r="AH16">
        <f t="shared" si="3"/>
        <v>10</v>
      </c>
      <c r="AJ16" s="5" t="s">
        <v>14</v>
      </c>
      <c r="AK16" t="str">
        <f t="shared" si="4"/>
        <v>010</v>
      </c>
    </row>
    <row r="17" spans="2:37" ht="15.75" x14ac:dyDescent="0.25">
      <c r="B17" s="79"/>
      <c r="C17" s="59" t="str">
        <f t="shared" si="6"/>
        <v>7</v>
      </c>
      <c r="D17" s="54" t="str">
        <f t="shared" si="5"/>
        <v xml:space="preserve"> </v>
      </c>
      <c r="E17" s="40" t="str">
        <f t="shared" si="7"/>
        <v xml:space="preserve"> </v>
      </c>
      <c r="F17" s="40" t="str">
        <f t="shared" si="8"/>
        <v xml:space="preserve"> </v>
      </c>
      <c r="G17" s="40" t="str">
        <f>IF(AA13&gt;0,"22/01/2022"," ")</f>
        <v xml:space="preserve"> </v>
      </c>
      <c r="H17" s="51" t="str">
        <f>IF(AA13&gt;0,"Andernos"," ")</f>
        <v xml:space="preserve"> </v>
      </c>
      <c r="I17" s="78"/>
      <c r="J17" s="59"/>
      <c r="K17" s="59"/>
      <c r="L17" s="101" t="s">
        <v>48</v>
      </c>
      <c r="M17" s="95">
        <v>13</v>
      </c>
      <c r="N17" s="59"/>
      <c r="O17" s="78"/>
      <c r="P17" s="59"/>
      <c r="Q17" s="50" t="s">
        <v>46</v>
      </c>
      <c r="R17" s="63">
        <f>IF($D$7=$AI$7,AL17,FALSE)</f>
        <v>0</v>
      </c>
      <c r="S17" s="63">
        <f>IF($D$7=$AI$7,AM17," ")</f>
        <v>0</v>
      </c>
      <c r="T17" s="64" t="s">
        <v>406</v>
      </c>
      <c r="U17" s="64" t="s">
        <v>407</v>
      </c>
      <c r="V17" s="78"/>
      <c r="W17" s="6"/>
      <c r="X17" s="6"/>
      <c r="Y17" s="6"/>
      <c r="AA17">
        <f t="shared" si="1"/>
        <v>0</v>
      </c>
      <c r="AB17">
        <f t="shared" si="2"/>
        <v>0</v>
      </c>
      <c r="AD17" s="5" t="s">
        <v>46</v>
      </c>
      <c r="AE17" s="6" t="str">
        <f t="shared" si="0"/>
        <v>11</v>
      </c>
      <c r="AF17" s="29" t="str">
        <f>IFERROR(VLOOKUP(AE17,' Gains Qualifs'!$I$197:$K$385,2,FALSE)," ")</f>
        <v xml:space="preserve"> </v>
      </c>
      <c r="AG17" s="1" t="str">
        <f>IFERROR(VLOOKUP(AE17,' Gains Qualifs'!$I$197:$K$385,3,FALSE)," ")</f>
        <v xml:space="preserve"> </v>
      </c>
      <c r="AH17">
        <f t="shared" si="3"/>
        <v>11</v>
      </c>
      <c r="AJ17" s="5" t="s">
        <v>46</v>
      </c>
      <c r="AK17" t="str">
        <f t="shared" si="4"/>
        <v>011</v>
      </c>
    </row>
    <row r="18" spans="2:37" ht="15.75" x14ac:dyDescent="0.25">
      <c r="B18" s="79"/>
      <c r="C18" s="59" t="str">
        <f t="shared" si="6"/>
        <v>8</v>
      </c>
      <c r="D18" s="54" t="str">
        <f t="shared" si="5"/>
        <v xml:space="preserve"> </v>
      </c>
      <c r="E18" s="40" t="str">
        <f t="shared" si="7"/>
        <v xml:space="preserve"> </v>
      </c>
      <c r="F18" s="40" t="str">
        <f t="shared" si="8"/>
        <v xml:space="preserve"> </v>
      </c>
      <c r="G18" s="40" t="str">
        <f>IF(AA14&gt;0,"29/01/2022"," ")</f>
        <v xml:space="preserve"> </v>
      </c>
      <c r="H18" s="51" t="str">
        <f>IF(AA14&gt;0,"Villeneuve"," ")</f>
        <v xml:space="preserve"> </v>
      </c>
      <c r="I18" s="78"/>
      <c r="J18" s="59"/>
      <c r="K18" s="59"/>
      <c r="L18" s="101" t="s">
        <v>49</v>
      </c>
      <c r="M18" s="95">
        <v>14</v>
      </c>
      <c r="N18" s="59"/>
      <c r="O18" s="78"/>
      <c r="P18" s="59"/>
      <c r="Q18" s="65" t="s">
        <v>47</v>
      </c>
      <c r="R18" s="63">
        <f>IF($D$7=$AI$7,AL18,FALSE)</f>
        <v>0</v>
      </c>
      <c r="S18" s="63">
        <f>IF($D$7=$AI$7,AM18," ")</f>
        <v>0</v>
      </c>
      <c r="T18" s="64" t="s">
        <v>406</v>
      </c>
      <c r="U18" s="64" t="s">
        <v>407</v>
      </c>
      <c r="V18" s="78"/>
      <c r="W18" s="6"/>
      <c r="X18" s="6"/>
      <c r="Y18" s="6"/>
      <c r="AA18">
        <f t="shared" si="1"/>
        <v>0</v>
      </c>
      <c r="AB18">
        <f t="shared" si="2"/>
        <v>0</v>
      </c>
      <c r="AD18" s="5" t="s">
        <v>47</v>
      </c>
      <c r="AE18" s="6" t="str">
        <f t="shared" si="0"/>
        <v>12</v>
      </c>
      <c r="AF18" s="29" t="str">
        <f>IFERROR(VLOOKUP(AE18,' Gains Qualifs'!$L$197:$N$385,2,FALSE)," ")</f>
        <v xml:space="preserve"> </v>
      </c>
      <c r="AG18" s="1" t="str">
        <f>IFERROR(VLOOKUP(AE18,' Gains Qualifs'!$L$197:$N$385,3,FALSE)," ")</f>
        <v xml:space="preserve"> </v>
      </c>
      <c r="AH18">
        <f t="shared" si="3"/>
        <v>12</v>
      </c>
      <c r="AJ18" s="5" t="s">
        <v>47</v>
      </c>
      <c r="AK18" t="str">
        <f t="shared" si="4"/>
        <v>012</v>
      </c>
    </row>
    <row r="19" spans="2:37" ht="15.75" x14ac:dyDescent="0.25">
      <c r="B19" s="79"/>
      <c r="C19" s="59" t="str">
        <f t="shared" si="6"/>
        <v>9</v>
      </c>
      <c r="D19" s="54" t="str">
        <f t="shared" si="5"/>
        <v xml:space="preserve"> </v>
      </c>
      <c r="E19" s="40" t="str">
        <f t="shared" si="7"/>
        <v xml:space="preserve"> </v>
      </c>
      <c r="F19" s="40" t="str">
        <f t="shared" si="8"/>
        <v xml:space="preserve"> </v>
      </c>
      <c r="G19" s="40" t="str">
        <f>IF(AA15&gt;0,"26/02/2022"," ")</f>
        <v xml:space="preserve"> </v>
      </c>
      <c r="H19" s="51" t="str">
        <f>IF(AA15&gt;0,"Blanquefort"," ")</f>
        <v xml:space="preserve"> </v>
      </c>
      <c r="I19" s="78"/>
      <c r="J19" s="59"/>
      <c r="K19" s="59"/>
      <c r="L19" s="101" t="s">
        <v>50</v>
      </c>
      <c r="M19" s="95">
        <v>15</v>
      </c>
      <c r="N19" s="59"/>
      <c r="O19" s="78"/>
      <c r="P19" s="59"/>
      <c r="Q19" s="65" t="s">
        <v>400</v>
      </c>
      <c r="R19" s="63">
        <f>IF($D$7=$AI$7,AL19,FALSE)</f>
        <v>0</v>
      </c>
      <c r="S19" s="63">
        <f>IF($D$7=$AI$7,AM19," ")</f>
        <v>0</v>
      </c>
      <c r="T19" s="64" t="s">
        <v>406</v>
      </c>
      <c r="U19" s="64" t="s">
        <v>407</v>
      </c>
      <c r="V19" s="78"/>
      <c r="W19" s="6"/>
      <c r="X19" s="6"/>
      <c r="Y19" s="6"/>
      <c r="AA19">
        <f t="shared" si="1"/>
        <v>0</v>
      </c>
      <c r="AB19">
        <f t="shared" si="2"/>
        <v>0</v>
      </c>
      <c r="AD19" s="5" t="s">
        <v>48</v>
      </c>
      <c r="AE19" s="6" t="str">
        <f t="shared" si="0"/>
        <v>13</v>
      </c>
      <c r="AF19" s="29" t="str">
        <f>IFERROR(VLOOKUP(AE19,' Gains Qualifs'!$O$197:$Q$385,2,FALSE)," ")</f>
        <v xml:space="preserve"> </v>
      </c>
      <c r="AG19" s="1" t="str">
        <f>IFERROR(VLOOKUP(AE19,' Gains Qualifs'!$O$197:$Q$385,3,FALSE)," ")</f>
        <v xml:space="preserve"> </v>
      </c>
      <c r="AH19">
        <f t="shared" si="3"/>
        <v>13</v>
      </c>
      <c r="AJ19" s="5" t="s">
        <v>48</v>
      </c>
      <c r="AK19" t="str">
        <f t="shared" si="4"/>
        <v>013</v>
      </c>
    </row>
    <row r="20" spans="2:37" ht="15.75" x14ac:dyDescent="0.25">
      <c r="B20" s="79"/>
      <c r="C20" s="59" t="str">
        <f t="shared" si="6"/>
        <v>10</v>
      </c>
      <c r="D20" s="54" t="str">
        <f t="shared" si="5"/>
        <v xml:space="preserve"> </v>
      </c>
      <c r="E20" s="40" t="str">
        <f t="shared" si="7"/>
        <v xml:space="preserve"> </v>
      </c>
      <c r="F20" s="40" t="str">
        <f>IF(AND(C20=AE16,AG16&gt;0),AG16," ")</f>
        <v xml:space="preserve"> </v>
      </c>
      <c r="G20" s="40" t="str">
        <f>IF(AA16&gt;0,"05/03/2022"," ")</f>
        <v xml:space="preserve"> </v>
      </c>
      <c r="H20" s="51" t="str">
        <f>IF(AA16&gt;0,"Pessac"," ")</f>
        <v xml:space="preserve"> </v>
      </c>
      <c r="I20" s="78"/>
      <c r="J20" s="59"/>
      <c r="K20" s="59"/>
      <c r="L20" s="101" t="s">
        <v>17</v>
      </c>
      <c r="M20" s="95">
        <v>16</v>
      </c>
      <c r="N20" s="59"/>
      <c r="O20" s="78"/>
      <c r="P20" s="59"/>
      <c r="Q20" s="65" t="s">
        <v>14</v>
      </c>
      <c r="R20" s="63">
        <f>IF($D$7=$AI$7,AL16,FALSE)</f>
        <v>0</v>
      </c>
      <c r="S20" s="63">
        <f>IF($D$7=$AI$7,AM16," ")</f>
        <v>0</v>
      </c>
      <c r="T20" s="64" t="s">
        <v>406</v>
      </c>
      <c r="U20" s="64" t="s">
        <v>407</v>
      </c>
      <c r="V20" s="78"/>
      <c r="W20" s="6"/>
      <c r="X20" s="6"/>
      <c r="Y20" s="6"/>
      <c r="AA20">
        <f t="shared" si="1"/>
        <v>0</v>
      </c>
      <c r="AB20">
        <f t="shared" si="2"/>
        <v>0</v>
      </c>
      <c r="AD20" s="5" t="s">
        <v>15</v>
      </c>
      <c r="AE20" s="6" t="str">
        <f t="shared" si="0"/>
        <v>14</v>
      </c>
      <c r="AF20" s="29" t="str">
        <f>IFERROR(VLOOKUP(AE20,' Gains Qualifs'!$R$197:$T$385,2,FALSE)," ")</f>
        <v xml:space="preserve"> </v>
      </c>
      <c r="AG20" s="1" t="str">
        <f>IFERROR(VLOOKUP(AE20,' Gains Qualifs'!$R$197:$T$385,3,FALSE)," ")</f>
        <v xml:space="preserve"> </v>
      </c>
      <c r="AH20">
        <f t="shared" si="3"/>
        <v>14</v>
      </c>
      <c r="AJ20" s="5" t="s">
        <v>15</v>
      </c>
      <c r="AK20" t="str">
        <f t="shared" si="4"/>
        <v>014</v>
      </c>
    </row>
    <row r="21" spans="2:37" ht="15.75" x14ac:dyDescent="0.25">
      <c r="B21" s="79"/>
      <c r="C21" s="59" t="str">
        <f t="shared" si="6"/>
        <v>11</v>
      </c>
      <c r="D21" s="54" t="str">
        <f t="shared" si="5"/>
        <v xml:space="preserve"> </v>
      </c>
      <c r="E21" s="40" t="str">
        <f t="shared" si="7"/>
        <v xml:space="preserve"> </v>
      </c>
      <c r="F21" s="40" t="str">
        <f>IF(AND(C21=AE17,AG17&gt;0),AG17," ")</f>
        <v xml:space="preserve"> </v>
      </c>
      <c r="G21" s="40" t="str">
        <f>IF(AA17&gt;0,"18/12/2021"," ")</f>
        <v xml:space="preserve"> </v>
      </c>
      <c r="H21" s="51" t="str">
        <f>IF(AA17&gt;0,"Biscarrosse"," ")</f>
        <v xml:space="preserve"> </v>
      </c>
      <c r="I21" s="78"/>
      <c r="J21" s="59"/>
      <c r="K21" s="59"/>
      <c r="L21" s="101" t="s">
        <v>430</v>
      </c>
      <c r="M21" s="101">
        <v>20</v>
      </c>
      <c r="N21" s="59"/>
      <c r="O21" s="78"/>
      <c r="P21" s="59"/>
      <c r="Q21" s="50" t="s">
        <v>397</v>
      </c>
      <c r="R21" s="63">
        <f>IF($D$7=$AI$7,AL13,FALSE)</f>
        <v>0</v>
      </c>
      <c r="S21" s="63">
        <f>IF($D$7=$AI$7,AM13," ")</f>
        <v>0</v>
      </c>
      <c r="T21" s="64" t="s">
        <v>408</v>
      </c>
      <c r="U21" s="64" t="s">
        <v>386</v>
      </c>
      <c r="V21" s="78"/>
      <c r="W21" s="6"/>
      <c r="X21" s="6"/>
      <c r="Y21" s="6"/>
      <c r="AA21">
        <f t="shared" si="1"/>
        <v>0</v>
      </c>
      <c r="AB21">
        <f t="shared" si="2"/>
        <v>0</v>
      </c>
      <c r="AD21" s="5" t="s">
        <v>16</v>
      </c>
      <c r="AE21" s="6" t="str">
        <f t="shared" si="0"/>
        <v>15</v>
      </c>
      <c r="AF21" s="29" t="str">
        <f>IFERROR(VLOOKUP(AE21,' Gains Qualifs'!$U$197:$W$385,2,FALSE)," ")</f>
        <v xml:space="preserve"> </v>
      </c>
      <c r="AG21" s="1" t="str">
        <f>IFERROR(VLOOKUP(AE21,' Gains Qualifs'!$U$197:$W$385,3,FALSE)," ")</f>
        <v xml:space="preserve"> </v>
      </c>
      <c r="AH21">
        <f t="shared" si="3"/>
        <v>15</v>
      </c>
      <c r="AJ21" s="5" t="s">
        <v>16</v>
      </c>
      <c r="AK21" t="str">
        <f t="shared" si="4"/>
        <v>015</v>
      </c>
    </row>
    <row r="22" spans="2:37" ht="15.75" x14ac:dyDescent="0.25">
      <c r="B22" s="79"/>
      <c r="C22" s="59" t="str">
        <f t="shared" si="6"/>
        <v>12</v>
      </c>
      <c r="D22" s="54" t="str">
        <f t="shared" si="5"/>
        <v xml:space="preserve"> </v>
      </c>
      <c r="E22" s="40" t="str">
        <f t="shared" si="7"/>
        <v xml:space="preserve"> </v>
      </c>
      <c r="F22" s="40" t="str">
        <f>IF(AND(C22=AE18,AG18&gt;0),AG18," ")</f>
        <v xml:space="preserve"> </v>
      </c>
      <c r="G22" s="40" t="str">
        <f>IF(AA18&gt;0,"12/03/2022"," ")</f>
        <v xml:space="preserve"> </v>
      </c>
      <c r="H22" s="51" t="str">
        <f>IF(AA18&gt;0,"Villeneuve"," ")</f>
        <v xml:space="preserve"> </v>
      </c>
      <c r="I22" s="78"/>
      <c r="J22" s="59"/>
      <c r="K22" s="59"/>
      <c r="L22" s="101" t="s">
        <v>432</v>
      </c>
      <c r="M22" s="101">
        <v>21</v>
      </c>
      <c r="N22" s="59"/>
      <c r="O22" s="78"/>
      <c r="P22" s="59"/>
      <c r="Q22" s="50" t="s">
        <v>398</v>
      </c>
      <c r="R22" s="63">
        <f t="shared" ref="R22:R23" si="9">IF($D$7=$AI$7,AL14,FALSE)</f>
        <v>0</v>
      </c>
      <c r="S22" s="63">
        <f t="shared" ref="S22:S23" si="10">IF($D$7=$AI$7,AM14," ")</f>
        <v>0</v>
      </c>
      <c r="T22" s="64" t="s">
        <v>408</v>
      </c>
      <c r="U22" s="64" t="s">
        <v>386</v>
      </c>
      <c r="V22" s="78"/>
      <c r="W22" s="6"/>
      <c r="X22" s="6"/>
      <c r="Y22" s="6"/>
      <c r="AA22">
        <f t="shared" si="1"/>
        <v>0</v>
      </c>
      <c r="AB22">
        <f t="shared" si="2"/>
        <v>0</v>
      </c>
      <c r="AD22" s="5" t="s">
        <v>17</v>
      </c>
      <c r="AE22" s="6" t="str">
        <f t="shared" si="0"/>
        <v>16</v>
      </c>
      <c r="AF22" s="29" t="str">
        <f>IFERROR(VLOOKUP(AE22,' Gains Qualifs'!$X$197:$Z$385,2,FALSE)," ")</f>
        <v xml:space="preserve"> </v>
      </c>
      <c r="AG22" s="1" t="str">
        <f>IFERROR(VLOOKUP(AE22,' Gains Qualifs'!$X$197:$Z$385,3,FALSE)," ")</f>
        <v xml:space="preserve"> </v>
      </c>
      <c r="AH22">
        <f t="shared" si="3"/>
        <v>16</v>
      </c>
      <c r="AJ22" s="5" t="s">
        <v>17</v>
      </c>
      <c r="AK22" t="str">
        <f t="shared" si="4"/>
        <v>016</v>
      </c>
    </row>
    <row r="23" spans="2:37" ht="15.75" x14ac:dyDescent="0.25">
      <c r="B23" s="79"/>
      <c r="C23" s="59" t="str">
        <f t="shared" si="6"/>
        <v>13</v>
      </c>
      <c r="D23" s="54" t="str">
        <f t="shared" si="5"/>
        <v xml:space="preserve"> </v>
      </c>
      <c r="E23" s="40" t="str">
        <f t="shared" si="7"/>
        <v xml:space="preserve"> </v>
      </c>
      <c r="F23" s="40" t="str">
        <f>IF(AND(C23=AE19,AG19&gt;0),AG19," ")</f>
        <v xml:space="preserve"> </v>
      </c>
      <c r="G23" s="40" t="str">
        <f>IF(AA19&gt;0,"12/03/2022"," ")</f>
        <v xml:space="preserve"> </v>
      </c>
      <c r="H23" s="51" t="str">
        <f>IF(AA19&gt;0,"Villeneuve"," ")</f>
        <v xml:space="preserve"> </v>
      </c>
      <c r="I23" s="78"/>
      <c r="J23" s="59"/>
      <c r="K23" s="59"/>
      <c r="L23" s="59" t="s">
        <v>446</v>
      </c>
      <c r="M23" s="59">
        <v>22</v>
      </c>
      <c r="N23" s="59"/>
      <c r="O23" s="78"/>
      <c r="P23" s="59"/>
      <c r="Q23" s="50" t="s">
        <v>399</v>
      </c>
      <c r="R23" s="63">
        <f t="shared" si="9"/>
        <v>0</v>
      </c>
      <c r="S23" s="63">
        <f t="shared" si="10"/>
        <v>0</v>
      </c>
      <c r="T23" s="64" t="s">
        <v>408</v>
      </c>
      <c r="U23" s="64" t="s">
        <v>386</v>
      </c>
      <c r="V23" s="78"/>
      <c r="W23" s="6"/>
      <c r="X23" s="6"/>
      <c r="Y23" s="6"/>
      <c r="AA23">
        <f t="shared" ref="AA23:AA24" si="11">IFERROR(ABS(AF23),0)</f>
        <v>0</v>
      </c>
      <c r="AB23">
        <f t="shared" ref="AB23:AB24" si="12">IFERROR(ABS(AG23),0)</f>
        <v>0</v>
      </c>
      <c r="AD23" s="5" t="s">
        <v>433</v>
      </c>
      <c r="AE23" s="6" t="str">
        <f t="shared" si="0"/>
        <v>20</v>
      </c>
      <c r="AF23" s="29" t="str">
        <f>IFERROR(VLOOKUP(AE23,' Gains Qualifs'!$F$388:$G$576,2,FALSE)," ")</f>
        <v xml:space="preserve"> </v>
      </c>
      <c r="AG23" s="1"/>
      <c r="AH23">
        <f t="shared" si="3"/>
        <v>20</v>
      </c>
      <c r="AJ23" s="5" t="s">
        <v>430</v>
      </c>
      <c r="AK23" t="str">
        <f t="shared" si="4"/>
        <v>020</v>
      </c>
    </row>
    <row r="24" spans="2:37" ht="15.75" x14ac:dyDescent="0.25">
      <c r="B24" s="79"/>
      <c r="C24" s="59" t="str">
        <f t="shared" si="6"/>
        <v>14</v>
      </c>
      <c r="D24" s="54" t="str">
        <f t="shared" si="5"/>
        <v xml:space="preserve"> </v>
      </c>
      <c r="E24" s="40" t="str">
        <f t="shared" si="7"/>
        <v xml:space="preserve"> </v>
      </c>
      <c r="F24" s="40"/>
      <c r="G24" s="40" t="str">
        <f>IF(AA20&gt;0,"14/12/2021"," ")</f>
        <v xml:space="preserve"> </v>
      </c>
      <c r="H24" s="51" t="str">
        <f>IF(AA20&gt;0,"Biscarrosse"," ")</f>
        <v xml:space="preserve"> </v>
      </c>
      <c r="I24" s="78"/>
      <c r="J24" s="59"/>
      <c r="K24" s="59"/>
      <c r="L24" s="59" t="s">
        <v>445</v>
      </c>
      <c r="M24" s="59">
        <v>23</v>
      </c>
      <c r="N24" s="59"/>
      <c r="O24" s="78"/>
      <c r="P24" s="59"/>
      <c r="Q24" s="50" t="s">
        <v>50</v>
      </c>
      <c r="R24" s="63">
        <f>IF($D$7=$AI$7,AL21,FALSE)</f>
        <v>0</v>
      </c>
      <c r="S24" s="63">
        <f>IF($D$7=$AI$7,AM21," ")</f>
        <v>0</v>
      </c>
      <c r="T24" s="64" t="s">
        <v>409</v>
      </c>
      <c r="U24" s="64" t="s">
        <v>410</v>
      </c>
      <c r="V24" s="78"/>
      <c r="W24" s="6"/>
      <c r="X24" s="6"/>
      <c r="Y24" s="6"/>
      <c r="AA24">
        <f t="shared" si="11"/>
        <v>0</v>
      </c>
      <c r="AB24">
        <f t="shared" si="12"/>
        <v>0</v>
      </c>
      <c r="AD24" s="5" t="s">
        <v>434</v>
      </c>
      <c r="AE24" s="6" t="str">
        <f t="shared" si="0"/>
        <v>21</v>
      </c>
      <c r="AF24" s="29" t="str">
        <f>IFERROR(VLOOKUP(AE24,' Gains Qualifs'!$H$388:$J$576,2,FALSE)," ")</f>
        <v xml:space="preserve"> </v>
      </c>
      <c r="AG24" s="1" t="str">
        <f>IFERROR(VLOOKUP(AE24,' Gains Qualifs'!$H$388:$J$576,3,FALSE)," ")</f>
        <v xml:space="preserve"> </v>
      </c>
      <c r="AH24">
        <f t="shared" si="3"/>
        <v>21</v>
      </c>
      <c r="AJ24" s="5" t="s">
        <v>431</v>
      </c>
      <c r="AK24" t="str">
        <f t="shared" si="4"/>
        <v>021</v>
      </c>
    </row>
    <row r="25" spans="2:37" ht="15.75" x14ac:dyDescent="0.25">
      <c r="B25" s="79"/>
      <c r="C25" s="59" t="str">
        <f t="shared" si="6"/>
        <v>15</v>
      </c>
      <c r="D25" s="54" t="str">
        <f t="shared" si="5"/>
        <v xml:space="preserve"> </v>
      </c>
      <c r="E25" s="40" t="str">
        <f t="shared" si="7"/>
        <v xml:space="preserve"> </v>
      </c>
      <c r="F25" s="40" t="str">
        <f>IF(AND(C25=AE21,AG21&gt;0),AG21," ")</f>
        <v xml:space="preserve"> </v>
      </c>
      <c r="G25" s="40" t="str">
        <f>IF(AA21&gt;0,"23/03/2022"," ")</f>
        <v xml:space="preserve"> </v>
      </c>
      <c r="H25" s="51" t="str">
        <f>IF(AA21&gt;0,"Lesparre"," ")</f>
        <v xml:space="preserve"> </v>
      </c>
      <c r="I25" s="78"/>
      <c r="J25" s="59"/>
      <c r="K25" s="59"/>
      <c r="L25" s="59"/>
      <c r="M25" s="59"/>
      <c r="N25" s="59"/>
      <c r="O25" s="78"/>
      <c r="P25" s="59"/>
      <c r="Q25" s="50" t="s">
        <v>6</v>
      </c>
      <c r="R25" s="63">
        <f>IF($D$7=$AI$7,AL8,FALSE)</f>
        <v>0</v>
      </c>
      <c r="S25" s="63">
        <f>IF($D$7=$AI$7,AM8," ")</f>
        <v>0</v>
      </c>
      <c r="T25" s="64" t="s">
        <v>411</v>
      </c>
      <c r="U25" s="64" t="s">
        <v>412</v>
      </c>
      <c r="V25" s="78"/>
      <c r="W25" s="6"/>
      <c r="X25" s="6"/>
      <c r="Y25" s="6"/>
      <c r="AA25">
        <f t="shared" ref="AA25:AA26" si="13">IFERROR(ABS(AF25),0)</f>
        <v>0</v>
      </c>
      <c r="AB25">
        <f t="shared" ref="AB25:AB26" si="14">IFERROR(ABS(AG25),0)</f>
        <v>0</v>
      </c>
      <c r="AD25" s="130" t="s">
        <v>446</v>
      </c>
      <c r="AE25" s="6" t="str">
        <f t="shared" si="0"/>
        <v>22</v>
      </c>
      <c r="AF25" s="1"/>
      <c r="AG25" s="1">
        <f>IFERROR(VLOOKUP(AE25,'Gains CDF'!$U$5:$W$188,3,FALSE),0)</f>
        <v>0</v>
      </c>
      <c r="AH25">
        <v>22</v>
      </c>
      <c r="AJ25" s="130" t="s">
        <v>446</v>
      </c>
      <c r="AK25" t="str">
        <f t="shared" si="4"/>
        <v>022</v>
      </c>
    </row>
    <row r="26" spans="2:37" ht="16.5" thickBot="1" x14ac:dyDescent="0.3">
      <c r="B26" s="79"/>
      <c r="C26" s="59" t="str">
        <f t="shared" si="6"/>
        <v>16</v>
      </c>
      <c r="D26" s="54" t="str">
        <f t="shared" si="5"/>
        <v xml:space="preserve"> </v>
      </c>
      <c r="E26" s="55" t="str">
        <f t="shared" si="7"/>
        <v xml:space="preserve"> </v>
      </c>
      <c r="F26" s="55" t="str">
        <f>IF(AND(C26=AE22,AG22&gt;0),AG22," ")</f>
        <v xml:space="preserve"> </v>
      </c>
      <c r="G26" s="40" t="str">
        <f>IF(AA22&gt;0,"23/04/2022"," ")</f>
        <v xml:space="preserve"> </v>
      </c>
      <c r="H26" s="51" t="str">
        <f>IF(AA22&gt;0,"Eysines"," ")</f>
        <v xml:space="preserve"> </v>
      </c>
      <c r="I26" s="78"/>
      <c r="J26" s="98"/>
      <c r="K26" s="98"/>
      <c r="L26" s="98"/>
      <c r="M26" s="98"/>
      <c r="N26" s="98"/>
      <c r="O26" s="78"/>
      <c r="P26" s="59"/>
      <c r="Q26" s="50" t="s">
        <v>17</v>
      </c>
      <c r="R26" s="63">
        <f>IF($D$7=$AI$7,AL20,FALSE)</f>
        <v>0</v>
      </c>
      <c r="S26" s="63">
        <f>IF($D$7=$AI$7,AM20," ")</f>
        <v>0</v>
      </c>
      <c r="T26" s="64" t="s">
        <v>413</v>
      </c>
      <c r="U26" s="64" t="s">
        <v>414</v>
      </c>
      <c r="V26" s="78"/>
      <c r="W26" s="6"/>
      <c r="X26" s="6"/>
      <c r="Y26" s="6"/>
      <c r="AA26">
        <f t="shared" si="13"/>
        <v>0</v>
      </c>
      <c r="AB26">
        <f t="shared" si="14"/>
        <v>0</v>
      </c>
      <c r="AD26" s="130" t="s">
        <v>445</v>
      </c>
      <c r="AE26" s="6" t="str">
        <f t="shared" si="0"/>
        <v>23</v>
      </c>
      <c r="AF26" s="1" t="str">
        <f>IFERROR(VLOOKUP(AE26,'Gains CDF'!X4:Z188,2,FALSE)," ")</f>
        <v xml:space="preserve"> </v>
      </c>
      <c r="AG26" s="1" t="str">
        <f>IFERROR(VLOOKUP(AE26,'Gains CDF'!X4:Z188,3,FALSE)," ")</f>
        <v xml:space="preserve"> </v>
      </c>
    </row>
    <row r="27" spans="2:37" ht="21.75" thickBot="1" x14ac:dyDescent="0.4">
      <c r="B27" s="79"/>
      <c r="C27" s="59" t="str">
        <f t="shared" si="6"/>
        <v>20</v>
      </c>
      <c r="D27" s="54" t="str">
        <f>IF(AA23&gt;0,AD23," ")</f>
        <v xml:space="preserve"> </v>
      </c>
      <c r="E27" s="40" t="str">
        <f>IF(AND(C27=AE23,AF23&gt;0),AF23," ")</f>
        <v xml:space="preserve"> </v>
      </c>
      <c r="F27" s="40"/>
      <c r="G27" s="40" t="str">
        <f>IF(AA23&gt;0,"11/09/2021"," ")</f>
        <v xml:space="preserve"> </v>
      </c>
      <c r="H27" s="40" t="str">
        <f>IF(AA23&gt;0,"Lesparre"," ")</f>
        <v xml:space="preserve"> </v>
      </c>
      <c r="I27" s="78"/>
      <c r="J27" s="98"/>
      <c r="K27" s="98"/>
      <c r="L27" s="98"/>
      <c r="M27" s="98"/>
      <c r="N27" s="98"/>
      <c r="O27" s="78"/>
      <c r="P27" s="59"/>
      <c r="Q27" s="56" t="s">
        <v>451</v>
      </c>
      <c r="R27" s="57">
        <f>SUM(R11:R26)</f>
        <v>0</v>
      </c>
      <c r="S27" s="58">
        <f>SUM(S11:S26)</f>
        <v>0</v>
      </c>
      <c r="T27" s="59"/>
      <c r="U27" s="59"/>
      <c r="V27" s="78"/>
      <c r="W27" s="6"/>
      <c r="X27" s="6"/>
      <c r="Y27" s="6"/>
    </row>
    <row r="28" spans="2:37" ht="21.75" thickBot="1" x14ac:dyDescent="0.4">
      <c r="B28" s="79"/>
      <c r="C28" s="59"/>
      <c r="D28" s="54"/>
      <c r="E28" s="40"/>
      <c r="F28" s="40"/>
      <c r="G28" s="40"/>
      <c r="H28" s="40"/>
      <c r="I28" s="78"/>
      <c r="J28" s="98"/>
      <c r="K28" s="98"/>
      <c r="L28" s="98"/>
      <c r="M28" s="98"/>
      <c r="N28" s="98"/>
      <c r="O28" s="78"/>
      <c r="P28" s="59"/>
      <c r="Q28" s="140"/>
      <c r="R28" s="141"/>
      <c r="S28" s="142"/>
      <c r="T28" s="59"/>
      <c r="U28" s="59"/>
      <c r="V28" s="78"/>
      <c r="W28" s="6"/>
      <c r="X28" s="6"/>
      <c r="Y28" s="6"/>
    </row>
    <row r="29" spans="2:37" ht="19.5" thickBot="1" x14ac:dyDescent="0.35">
      <c r="B29" s="79"/>
      <c r="C29" s="59" t="str">
        <f>$D$7&amp;M22</f>
        <v>21</v>
      </c>
      <c r="D29" s="54" t="str">
        <f>IF(AA24&gt;0,AD24," ")</f>
        <v xml:space="preserve"> </v>
      </c>
      <c r="E29" s="40" t="str">
        <f>IF(AND(C29=AE24,AF24&gt;0),AF24," ")</f>
        <v xml:space="preserve"> </v>
      </c>
      <c r="F29" s="40" t="str">
        <f>IF(AND(C29=AE24,AG24&gt;0),AG24," ")</f>
        <v xml:space="preserve"> </v>
      </c>
      <c r="G29" s="40" t="str">
        <f>IF(AA24&gt;0,"28/09/2021"," ")</f>
        <v xml:space="preserve"> </v>
      </c>
      <c r="H29" s="40" t="str">
        <f>IF(AA24&gt;0,"Villeneuve"," ")</f>
        <v xml:space="preserve"> </v>
      </c>
      <c r="I29" s="78"/>
      <c r="J29" s="98"/>
      <c r="K29" s="98"/>
      <c r="L29" s="98"/>
      <c r="M29" s="98"/>
      <c r="N29" s="98"/>
      <c r="O29" s="78"/>
      <c r="P29" s="59"/>
      <c r="Q29" s="146" t="s">
        <v>450</v>
      </c>
      <c r="R29" s="147"/>
      <c r="S29" s="147"/>
      <c r="T29" s="147"/>
      <c r="U29" s="148"/>
      <c r="V29" s="78"/>
      <c r="W29" s="6"/>
      <c r="X29" s="6"/>
      <c r="Y29" s="6"/>
    </row>
    <row r="30" spans="2:37" ht="21.75" thickBot="1" x14ac:dyDescent="0.4">
      <c r="B30" s="79"/>
      <c r="C30" s="59" t="str">
        <f>$D$7&amp;M23</f>
        <v>22</v>
      </c>
      <c r="D30" s="56" t="s">
        <v>451</v>
      </c>
      <c r="E30" s="57">
        <f>SUM(E11:E29)</f>
        <v>0</v>
      </c>
      <c r="F30" s="58">
        <f>SUM(F11:F29)</f>
        <v>0</v>
      </c>
      <c r="G30" s="59"/>
      <c r="H30" s="59"/>
      <c r="I30" s="78"/>
      <c r="J30" s="98"/>
      <c r="K30" s="98"/>
      <c r="L30" s="98"/>
      <c r="M30" s="98"/>
      <c r="N30" s="98"/>
      <c r="O30" s="78"/>
      <c r="P30" s="59"/>
      <c r="Q30" s="143" t="s">
        <v>446</v>
      </c>
      <c r="R30" s="144"/>
      <c r="S30" s="144">
        <f>IF(C30=AE25,AG25,0)</f>
        <v>0</v>
      </c>
      <c r="T30" s="145" t="s">
        <v>453</v>
      </c>
      <c r="U30" s="138" t="s">
        <v>454</v>
      </c>
      <c r="V30" s="137"/>
      <c r="W30" s="6"/>
      <c r="X30" s="6"/>
      <c r="Y30" s="6"/>
    </row>
    <row r="31" spans="2:37" ht="16.5" thickBot="1" x14ac:dyDescent="0.3">
      <c r="B31" s="79"/>
      <c r="C31" s="59" t="str">
        <f>$D$7&amp;M24</f>
        <v>23</v>
      </c>
      <c r="D31" s="59"/>
      <c r="E31" s="60"/>
      <c r="F31" s="60"/>
      <c r="G31" s="59"/>
      <c r="H31" s="59"/>
      <c r="I31" s="78"/>
      <c r="J31" s="102"/>
      <c r="K31" s="103"/>
      <c r="L31" s="103"/>
      <c r="M31" s="103"/>
      <c r="N31" s="104"/>
      <c r="O31" s="78"/>
      <c r="P31" s="59"/>
      <c r="Q31" s="135" t="s">
        <v>445</v>
      </c>
      <c r="R31" s="131" t="str">
        <f>IF(C31=AE26,AF26,0)</f>
        <v xml:space="preserve"> </v>
      </c>
      <c r="S31" s="132" t="str">
        <f>IF(C31=AE26,AG26,0)</f>
        <v xml:space="preserve"> </v>
      </c>
      <c r="T31" s="136" t="s">
        <v>455</v>
      </c>
      <c r="U31" s="139" t="s">
        <v>456</v>
      </c>
      <c r="V31" s="78"/>
      <c r="W31" s="6"/>
      <c r="X31" s="6"/>
      <c r="Y31" s="6"/>
    </row>
    <row r="32" spans="2:37" ht="21.75" thickBot="1" x14ac:dyDescent="0.4">
      <c r="B32" s="105"/>
      <c r="C32" s="106"/>
      <c r="D32" s="56" t="s">
        <v>452</v>
      </c>
      <c r="E32" s="57">
        <f>IFERROR((E30+R27+R32),0)</f>
        <v>0</v>
      </c>
      <c r="F32" s="57">
        <f>IFERROR((F30+S27+S32),0)</f>
        <v>0</v>
      </c>
      <c r="G32" s="106"/>
      <c r="H32" s="106"/>
      <c r="I32" s="107"/>
      <c r="J32" s="102"/>
      <c r="K32" s="103"/>
      <c r="L32" s="103"/>
      <c r="M32" s="103"/>
      <c r="N32" s="104"/>
      <c r="O32" s="78"/>
      <c r="P32" s="59"/>
      <c r="Q32" s="133" t="s">
        <v>451</v>
      </c>
      <c r="R32" s="134">
        <f>IFERROR((R30+R31),0)</f>
        <v>0</v>
      </c>
      <c r="S32" s="134">
        <f>IFERROR((S30+S31),0)</f>
        <v>0</v>
      </c>
      <c r="T32" s="106"/>
      <c r="U32" s="106"/>
      <c r="V32" s="107"/>
      <c r="W32" s="6"/>
      <c r="X32" s="6"/>
      <c r="Y32" s="6"/>
    </row>
    <row r="33" spans="2:4" ht="15.75" thickBot="1" x14ac:dyDescent="0.3"/>
    <row r="34" spans="2:4" ht="15.75" thickBot="1" x14ac:dyDescent="0.3">
      <c r="B34" s="108" t="s">
        <v>435</v>
      </c>
      <c r="C34" s="109"/>
      <c r="D34" s="110">
        <f>IFERROR(VLOOKUP(D7,joueurs!$C$4:$K$193,7,FALSE),0)</f>
        <v>0</v>
      </c>
    </row>
    <row r="35" spans="2:4" ht="15.75" thickBot="1" x14ac:dyDescent="0.3">
      <c r="B35" s="108" t="s">
        <v>443</v>
      </c>
      <c r="C35" s="109"/>
      <c r="D35" s="110">
        <f>IFERROR(VLOOKUP(D7,joueurs!$C$4:$J$193,8,FALSE),0)</f>
        <v>0</v>
      </c>
    </row>
    <row r="36" spans="2:4" ht="15.75" thickBot="1" x14ac:dyDescent="0.3">
      <c r="B36" s="108" t="s">
        <v>436</v>
      </c>
      <c r="C36" s="109"/>
      <c r="D36" s="110">
        <f>IFERROR(VLOOKUP(D7,joueurs!$C$4:$K$193,9,FALSE),0)</f>
        <v>0</v>
      </c>
    </row>
    <row r="37" spans="2:4" ht="15.75" thickBot="1" x14ac:dyDescent="0.3">
      <c r="B37" s="111" t="s">
        <v>438</v>
      </c>
      <c r="C37" s="109"/>
      <c r="D37" s="112"/>
    </row>
    <row r="38" spans="2:4" x14ac:dyDescent="0.25">
      <c r="B38" s="113" t="s">
        <v>439</v>
      </c>
      <c r="C38" s="114"/>
      <c r="D38" s="115"/>
    </row>
    <row r="39" spans="2:4" x14ac:dyDescent="0.25">
      <c r="B39" s="116" t="s">
        <v>440</v>
      </c>
      <c r="C39" s="117"/>
      <c r="D39" s="118"/>
    </row>
    <row r="40" spans="2:4" x14ac:dyDescent="0.25">
      <c r="B40" s="116" t="s">
        <v>441</v>
      </c>
      <c r="C40" s="117"/>
      <c r="D40" s="118"/>
    </row>
    <row r="41" spans="2:4" ht="15.75" thickBot="1" x14ac:dyDescent="0.3">
      <c r="B41" s="119" t="s">
        <v>442</v>
      </c>
      <c r="C41" s="120"/>
      <c r="D41" s="121"/>
    </row>
  </sheetData>
  <sheetProtection password="CA45" sheet="1" objects="1" scenarios="1" selectLockedCells="1"/>
  <conditionalFormatting sqref="D11:D12 Q11:Q23">
    <cfRule type="containsText" dxfId="83" priority="96" operator="containsText" text="Libre">
      <formula>NOT(ISERROR(SEARCH("Libre",D11)))</formula>
    </cfRule>
  </conditionalFormatting>
  <conditionalFormatting sqref="H11:H25">
    <cfRule type="containsText" dxfId="82" priority="92" operator="containsText" text="Pessac">
      <formula>NOT(ISERROR(SEARCH("Pessac",H11)))</formula>
    </cfRule>
  </conditionalFormatting>
  <conditionalFormatting sqref="G11:G25">
    <cfRule type="containsText" dxfId="81" priority="89" operator="containsText" text="13/11/2021">
      <formula>NOT(ISERROR(SEARCH("13/11/2021",G11)))</formula>
    </cfRule>
    <cfRule type="cellIs" dxfId="80" priority="90" operator="equal">
      <formula>44513</formula>
    </cfRule>
  </conditionalFormatting>
  <conditionalFormatting sqref="E11:F26">
    <cfRule type="cellIs" dxfId="79" priority="88" operator="greaterThan">
      <formula>1</formula>
    </cfRule>
  </conditionalFormatting>
  <conditionalFormatting sqref="G15:G25">
    <cfRule type="containsText" dxfId="78" priority="80" operator="containsText" text="23/10/2021">
      <formula>NOT(ISERROR(SEARCH("23/10/2021",G15)))</formula>
    </cfRule>
    <cfRule type="cellIs" dxfId="77" priority="81" operator="equal">
      <formula>44492</formula>
    </cfRule>
  </conditionalFormatting>
  <conditionalFormatting sqref="H15:H25">
    <cfRule type="containsText" dxfId="76" priority="79" operator="containsText" text="Gours">
      <formula>NOT(ISERROR(SEARCH("Gours",H15)))</formula>
    </cfRule>
  </conditionalFormatting>
  <conditionalFormatting sqref="E12">
    <cfRule type="cellIs" dxfId="75" priority="43" operator="greaterThan">
      <formula>1</formula>
    </cfRule>
    <cfRule type="cellIs" dxfId="74" priority="78" operator="greaterThan">
      <formula>1</formula>
    </cfRule>
  </conditionalFormatting>
  <conditionalFormatting sqref="G17:G25">
    <cfRule type="containsText" dxfId="73" priority="77" operator="containsText" text="22/01/2022">
      <formula>NOT(ISERROR(SEARCH("22/01/2022",G17)))</formula>
    </cfRule>
  </conditionalFormatting>
  <conditionalFormatting sqref="H17:H25">
    <cfRule type="containsText" dxfId="72" priority="76" operator="containsText" text="Andernos">
      <formula>NOT(ISERROR(SEARCH("Andernos",H17)))</formula>
    </cfRule>
  </conditionalFormatting>
  <conditionalFormatting sqref="G18:G25">
    <cfRule type="containsText" dxfId="71" priority="75" operator="containsText" text="29/01/2022">
      <formula>NOT(ISERROR(SEARCH("29/01/2022",G18)))</formula>
    </cfRule>
  </conditionalFormatting>
  <conditionalFormatting sqref="H18:H25">
    <cfRule type="containsText" dxfId="70" priority="74" operator="containsText" text="Villeneuve">
      <formula>NOT(ISERROR(SEARCH("Villeneuve",H18)))</formula>
    </cfRule>
  </conditionalFormatting>
  <conditionalFormatting sqref="G19:G25">
    <cfRule type="containsText" dxfId="69" priority="73" operator="containsText" text="26/02/2022">
      <formula>NOT(ISERROR(SEARCH("26/02/2022",G19)))</formula>
    </cfRule>
  </conditionalFormatting>
  <conditionalFormatting sqref="H19:H25">
    <cfRule type="containsText" dxfId="68" priority="72" operator="containsText" text="Blanquefort">
      <formula>NOT(ISERROR(SEARCH("Blanquefort",H19)))</formula>
    </cfRule>
  </conditionalFormatting>
  <conditionalFormatting sqref="G20:G25">
    <cfRule type="containsText" dxfId="67" priority="71" operator="containsText" text="05/03/2022">
      <formula>NOT(ISERROR(SEARCH("05/03/2022",G20)))</formula>
    </cfRule>
  </conditionalFormatting>
  <conditionalFormatting sqref="G21:G25">
    <cfRule type="containsText" dxfId="66" priority="70" operator="containsText" text="18/12/2021">
      <formula>NOT(ISERROR(SEARCH("18/12/2021",G21)))</formula>
    </cfRule>
  </conditionalFormatting>
  <conditionalFormatting sqref="H21:H25">
    <cfRule type="containsText" dxfId="65" priority="69" operator="containsText" text="Biscarrosse">
      <formula>NOT(ISERROR(SEARCH("Biscarrosse",H21)))</formula>
    </cfRule>
  </conditionalFormatting>
  <conditionalFormatting sqref="G22">
    <cfRule type="containsText" dxfId="64" priority="68" operator="containsText" text="12/03/2022">
      <formula>NOT(ISERROR(SEARCH("12/03/2022",G22)))</formula>
    </cfRule>
  </conditionalFormatting>
  <conditionalFormatting sqref="H22">
    <cfRule type="containsText" dxfId="63" priority="67" operator="containsText" text="Villeneuve">
      <formula>NOT(ISERROR(SEARCH("Villeneuve",H22)))</formula>
    </cfRule>
  </conditionalFormatting>
  <conditionalFormatting sqref="G23:G25">
    <cfRule type="containsText" dxfId="62" priority="66" operator="containsText" text="12/03/2022">
      <formula>NOT(ISERROR(SEARCH("12/03/2022",G23)))</formula>
    </cfRule>
  </conditionalFormatting>
  <conditionalFormatting sqref="H23:H25">
    <cfRule type="containsText" dxfId="61" priority="65" operator="containsText" text="Villeneuve">
      <formula>NOT(ISERROR(SEARCH("Villeneuve",H23)))</formula>
    </cfRule>
  </conditionalFormatting>
  <conditionalFormatting sqref="G24:G25">
    <cfRule type="containsText" dxfId="60" priority="64" operator="containsText" text="14/12/2021">
      <formula>NOT(ISERROR(SEARCH("14/12/2021",G24)))</formula>
    </cfRule>
  </conditionalFormatting>
  <conditionalFormatting sqref="G25">
    <cfRule type="containsText" dxfId="59" priority="63" operator="containsText" text="23/03/2022">
      <formula>NOT(ISERROR(SEARCH("23/03/2022",G25)))</formula>
    </cfRule>
  </conditionalFormatting>
  <conditionalFormatting sqref="H25">
    <cfRule type="containsText" dxfId="58" priority="62" operator="containsText" text="Lesparre">
      <formula>NOT(ISERROR(SEARCH("Lesparre",H25)))</formula>
    </cfRule>
  </conditionalFormatting>
  <conditionalFormatting sqref="G13">
    <cfRule type="containsText" dxfId="57" priority="61" operator="containsText" text="04/12/2021">
      <formula>NOT(ISERROR(SEARCH("04/12/2021",G13)))</formula>
    </cfRule>
  </conditionalFormatting>
  <conditionalFormatting sqref="H13">
    <cfRule type="containsText" dxfId="56" priority="60" operator="containsText" text="Le Barp">
      <formula>NOT(ISERROR(SEARCH("Le Barp",H13)))</formula>
    </cfRule>
  </conditionalFormatting>
  <conditionalFormatting sqref="D13">
    <cfRule type="containsText" dxfId="55" priority="59" operator="containsText" text="Libre Ind">
      <formula>NOT(ISERROR(SEARCH("Libre Ind",D13)))</formula>
    </cfRule>
  </conditionalFormatting>
  <conditionalFormatting sqref="D12">
    <cfRule type="containsText" dxfId="54" priority="58" operator="containsText" text="Libre x 4">
      <formula>NOT(ISERROR(SEARCH("Libre x 4",D12)))</formula>
    </cfRule>
  </conditionalFormatting>
  <conditionalFormatting sqref="D14">
    <cfRule type="containsText" dxfId="53" priority="57" operator="containsText" text="Quadrettes D1">
      <formula>NOT(ISERROR(SEARCH("Quadrettes D1",D14)))</formula>
    </cfRule>
  </conditionalFormatting>
  <conditionalFormatting sqref="D15">
    <cfRule type="containsText" dxfId="52" priority="56" operator="containsText" text="Quadrettes D2">
      <formula>NOT(ISERROR(SEARCH("Quadrettes D2",D15)))</formula>
    </cfRule>
  </conditionalFormatting>
  <conditionalFormatting sqref="D16">
    <cfRule type="containsText" dxfId="51" priority="55" operator="containsText" text="Quadrettes D3">
      <formula>NOT(ISERROR(SEARCH("Quadrettes D3",D16)))</formula>
    </cfRule>
  </conditionalFormatting>
  <conditionalFormatting sqref="D18">
    <cfRule type="containsText" dxfId="50" priority="54" operator="containsText" text="Triplette D2">
      <formula>NOT(ISERROR(SEARCH("Triplette D2",D18)))</formula>
    </cfRule>
  </conditionalFormatting>
  <conditionalFormatting sqref="D19:D23">
    <cfRule type="containsText" dxfId="49" priority="53" operator="containsText" text="Triplette D3">
      <formula>NOT(ISERROR(SEARCH("Triplette D3",D19)))</formula>
    </cfRule>
  </conditionalFormatting>
  <conditionalFormatting sqref="D17">
    <cfRule type="containsText" dxfId="48" priority="52" operator="containsText" text="Triplette D1">
      <formula>NOT(ISERROR(SEARCH("Triplette D1",D17)))</formula>
    </cfRule>
  </conditionalFormatting>
  <conditionalFormatting sqref="D20:D23">
    <cfRule type="containsText" dxfId="47" priority="51" operator="containsText" text="Open">
      <formula>NOT(ISERROR(SEARCH("Open",D20)))</formula>
    </cfRule>
  </conditionalFormatting>
  <conditionalFormatting sqref="D24">
    <cfRule type="containsText" dxfId="46" priority="45" operator="containsText" text="Libre Sénior">
      <formula>NOT(ISERROR(SEARCH("Libre Sénior",D24)))</formula>
    </cfRule>
  </conditionalFormatting>
  <conditionalFormatting sqref="D25">
    <cfRule type="containsText" dxfId="45" priority="44" operator="containsText" text="Dupli Séniors">
      <formula>NOT(ISERROR(SEARCH("Dupli Séniors",D25)))</formula>
    </cfRule>
  </conditionalFormatting>
  <conditionalFormatting sqref="Q24:Q26">
    <cfRule type="containsText" dxfId="44" priority="42" operator="containsText" text="Libre">
      <formula>NOT(ISERROR(SEARCH("Libre",Q24)))</formula>
    </cfRule>
  </conditionalFormatting>
  <conditionalFormatting sqref="R11:S26">
    <cfRule type="cellIs" dxfId="43" priority="41" operator="greaterThan">
      <formula>0</formula>
    </cfRule>
  </conditionalFormatting>
  <conditionalFormatting sqref="G16">
    <cfRule type="containsText" dxfId="42" priority="40" operator="containsText" text="27/11/2021">
      <formula>NOT(ISERROR(SEARCH("27/11/2021",G16)))</formula>
    </cfRule>
  </conditionalFormatting>
  <conditionalFormatting sqref="H16">
    <cfRule type="containsText" dxfId="41" priority="39" operator="containsText" text="Blanquefort">
      <formula>NOT(ISERROR(SEARCH("Blanquefort",H16)))</formula>
    </cfRule>
  </conditionalFormatting>
  <conditionalFormatting sqref="D27:D29">
    <cfRule type="containsText" dxfId="40" priority="34" operator="containsText" text="Libre">
      <formula>NOT(ISERROR(SEARCH("Libre",D27)))</formula>
    </cfRule>
    <cfRule type="containsText" dxfId="39" priority="38" operator="containsText" text="Libre Sénior">
      <formula>NOT(ISERROR(SEARCH("Libre Sénior",D27)))</formula>
    </cfRule>
  </conditionalFormatting>
  <conditionalFormatting sqref="E27:F29">
    <cfRule type="cellIs" dxfId="38" priority="37" operator="greaterThan">
      <formula>1</formula>
    </cfRule>
  </conditionalFormatting>
  <conditionalFormatting sqref="G27:H29">
    <cfRule type="containsText" dxfId="37" priority="35" operator="containsText" text="13/11/2021">
      <formula>NOT(ISERROR(SEARCH("13/11/2021",G27)))</formula>
    </cfRule>
    <cfRule type="cellIs" dxfId="36" priority="36" operator="equal">
      <formula>44513</formula>
    </cfRule>
  </conditionalFormatting>
  <conditionalFormatting sqref="D29">
    <cfRule type="containsText" dxfId="35" priority="33" operator="containsText" text="Dupli">
      <formula>NOT(ISERROR(SEARCH("Dupli",D29)))</formula>
    </cfRule>
  </conditionalFormatting>
  <conditionalFormatting sqref="G27:G28">
    <cfRule type="containsText" dxfId="34" priority="32" operator="containsText" text="11/09/2021">
      <formula>NOT(ISERROR(SEARCH("11/09/2021",G27)))</formula>
    </cfRule>
  </conditionalFormatting>
  <conditionalFormatting sqref="H27:H28">
    <cfRule type="containsText" dxfId="33" priority="31" operator="containsText" text="Lesparre">
      <formula>NOT(ISERROR(SEARCH("Lesparre",H27)))</formula>
    </cfRule>
  </conditionalFormatting>
  <conditionalFormatting sqref="G29">
    <cfRule type="containsText" dxfId="32" priority="30" operator="containsText" text="28/09/2021">
      <formula>NOT(ISERROR(SEARCH("28/09/2021",G29)))</formula>
    </cfRule>
  </conditionalFormatting>
  <conditionalFormatting sqref="H29">
    <cfRule type="containsText" dxfId="31" priority="29" operator="containsText" text="Villeneuve">
      <formula>NOT(ISERROR(SEARCH("Villeneuve",H29)))</formula>
    </cfRule>
  </conditionalFormatting>
  <conditionalFormatting sqref="D20">
    <cfRule type="containsText" dxfId="30" priority="28" operator="containsText" text="OPEN">
      <formula>NOT(ISERROR(SEARCH("OPEN",D20)))</formula>
    </cfRule>
  </conditionalFormatting>
  <conditionalFormatting sqref="Q31">
    <cfRule type="containsText" dxfId="29" priority="27" operator="containsText" text="Triathlon">
      <formula>NOT(ISERROR(SEARCH("Triathlon",Q31)))</formula>
    </cfRule>
  </conditionalFormatting>
  <conditionalFormatting sqref="R30:S31">
    <cfRule type="cellIs" dxfId="28" priority="26" operator="greaterThan">
      <formula>0</formula>
    </cfRule>
  </conditionalFormatting>
  <conditionalFormatting sqref="T31">
    <cfRule type="containsText" dxfId="27" priority="25" operator="containsText" text="Albi">
      <formula>NOT(ISERROR(SEARCH("Albi",T31)))</formula>
    </cfRule>
  </conditionalFormatting>
  <conditionalFormatting sqref="Q30">
    <cfRule type="containsText" dxfId="26" priority="24" operator="containsText" text="Masters">
      <formula>NOT(ISERROR(SEARCH("Masters",Q30)))</formula>
    </cfRule>
  </conditionalFormatting>
  <conditionalFormatting sqref="D32">
    <cfRule type="containsText" dxfId="25" priority="23" operator="containsText" text="Grand Total">
      <formula>NOT(ISERROR(SEARCH("Grand Total",D32)))</formula>
    </cfRule>
  </conditionalFormatting>
  <conditionalFormatting sqref="T30">
    <cfRule type="containsText" dxfId="24" priority="22" operator="containsText" text="Cavalaire">
      <formula>NOT(ISERROR(SEARCH("Cavalaire",T30)))</formula>
    </cfRule>
  </conditionalFormatting>
  <conditionalFormatting sqref="U30:V30">
    <cfRule type="cellIs" dxfId="23" priority="21" operator="equal">
      <formula>"11 au 21 Novembre 2021"</formula>
    </cfRule>
  </conditionalFormatting>
  <conditionalFormatting sqref="U31">
    <cfRule type="containsText" dxfId="22" priority="20" operator="containsText" text="20 Août 2021">
      <formula>NOT(ISERROR(SEARCH("20 Août 2021",U31)))</formula>
    </cfRule>
  </conditionalFormatting>
  <conditionalFormatting sqref="D26">
    <cfRule type="containsText" dxfId="21" priority="1" operator="containsText" text="CDF">
      <formula>NOT(ISERROR(SEARCH("CDF",D26)))</formula>
    </cfRule>
  </conditionalFormatting>
  <conditionalFormatting sqref="G26">
    <cfRule type="containsText" dxfId="20" priority="18" operator="containsText" text="13/11/2021">
      <formula>NOT(ISERROR(SEARCH("13/11/2021",G26)))</formula>
    </cfRule>
    <cfRule type="cellIs" dxfId="19" priority="19" operator="equal">
      <formula>44513</formula>
    </cfRule>
    <cfRule type="cellIs" dxfId="18" priority="6" operator="equal">
      <formula>44674</formula>
    </cfRule>
    <cfRule type="expression" priority="4">
      <formula>$G$26</formula>
    </cfRule>
    <cfRule type="cellIs" dxfId="17" priority="3" operator="greaterThan">
      <formula>0</formula>
    </cfRule>
  </conditionalFormatting>
  <conditionalFormatting sqref="G26">
    <cfRule type="containsText" dxfId="16" priority="16" operator="containsText" text="23/10/2021">
      <formula>NOT(ISERROR(SEARCH("23/10/2021",G26)))</formula>
    </cfRule>
    <cfRule type="cellIs" dxfId="15" priority="17" operator="equal">
      <formula>44492</formula>
    </cfRule>
  </conditionalFormatting>
  <conditionalFormatting sqref="G26">
    <cfRule type="containsText" dxfId="14" priority="15" operator="containsText" text="22/01/2022">
      <formula>NOT(ISERROR(SEARCH("22/01/2022",G26)))</formula>
    </cfRule>
  </conditionalFormatting>
  <conditionalFormatting sqref="G26">
    <cfRule type="containsText" dxfId="13" priority="14" operator="containsText" text="29/01/2022">
      <formula>NOT(ISERROR(SEARCH("29/01/2022",G26)))</formula>
    </cfRule>
  </conditionalFormatting>
  <conditionalFormatting sqref="G26">
    <cfRule type="containsText" dxfId="12" priority="13" operator="containsText" text="26/02/2022">
      <formula>NOT(ISERROR(SEARCH("26/02/2022",G26)))</formula>
    </cfRule>
  </conditionalFormatting>
  <conditionalFormatting sqref="G26">
    <cfRule type="containsText" dxfId="11" priority="12" operator="containsText" text="05/03/2022">
      <formula>NOT(ISERROR(SEARCH("05/03/2022",G26)))</formula>
    </cfRule>
  </conditionalFormatting>
  <conditionalFormatting sqref="H26">
    <cfRule type="containsText" dxfId="10" priority="11" operator="containsText" text="Pessac">
      <formula>NOT(ISERROR(SEARCH("Pessac",H26)))</formula>
    </cfRule>
    <cfRule type="containsText" dxfId="9" priority="2" operator="containsText" text="Eysines">
      <formula>NOT(ISERROR(SEARCH("Eysines",H26)))</formula>
    </cfRule>
  </conditionalFormatting>
  <conditionalFormatting sqref="H26">
    <cfRule type="containsText" dxfId="8" priority="10" operator="containsText" text="Gours">
      <formula>NOT(ISERROR(SEARCH("Gours",H26)))</formula>
    </cfRule>
  </conditionalFormatting>
  <conditionalFormatting sqref="H26">
    <cfRule type="containsText" dxfId="7" priority="9" operator="containsText" text="Andernos">
      <formula>NOT(ISERROR(SEARCH("Andernos",H26)))</formula>
    </cfRule>
  </conditionalFormatting>
  <conditionalFormatting sqref="H26">
    <cfRule type="containsText" dxfId="6" priority="8" operator="containsText" text="Villeneuve">
      <formula>NOT(ISERROR(SEARCH("Villeneuve",H26)))</formula>
    </cfRule>
  </conditionalFormatting>
  <conditionalFormatting sqref="H26">
    <cfRule type="containsText" dxfId="5" priority="7" operator="containsText" text="Blanquefort">
      <formula>NOT(ISERROR(SEARCH("Blanquefort",H26)))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0" operator="containsText" id="{68112A3D-124B-4F21-94E4-FBB1553CB23F}">
            <xm:f>NOT(ISERROR(SEARCH($AD$17,D21)))</xm:f>
            <xm:f>$AD$17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containsText" priority="48" operator="containsText" id="{1112C252-3B73-4B27-9D19-A020F27DA23F}">
            <xm:f>NOT(ISERROR(SEARCH($AD$18,D22)))</xm:f>
            <xm:f>$AD$18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9" operator="containsText" id="{766BE56E-0691-429E-B541-BEB6B115425A}">
            <xm:f>NOT(ISERROR(SEARCH($AD$18,D22)))</xm:f>
            <xm:f>$AD$18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D22</xm:sqref>
        </x14:conditionalFormatting>
        <x14:conditionalFormatting xmlns:xm="http://schemas.microsoft.com/office/excel/2006/main">
          <x14:cfRule type="containsText" priority="47" operator="containsText" id="{2202AF9E-5AAA-4C02-B015-CCD92A8FCA50}">
            <xm:f>NOT(ISERROR(SEARCH($AD$19,D23)))</xm:f>
            <xm:f>$AD$19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D23</xm:sqref>
        </x14:conditionalFormatting>
        <x14:conditionalFormatting xmlns:xm="http://schemas.microsoft.com/office/excel/2006/main">
          <x14:cfRule type="containsText" priority="46" operator="containsText" id="{4FA74C23-D24C-42CA-92C3-AF97A98747F0}">
            <xm:f>NOT(ISERROR(SEARCH($AD$21,D26)))</xm:f>
            <xm:f>$AD$21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D26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G576"/>
  <sheetViews>
    <sheetView topLeftCell="A180" workbookViewId="0">
      <selection activeCell="AE205" sqref="AE205"/>
    </sheetView>
  </sheetViews>
  <sheetFormatPr baseColWidth="10" defaultRowHeight="15" x14ac:dyDescent="0.25"/>
  <cols>
    <col min="6" max="8" width="11.42578125" customWidth="1"/>
    <col min="9" max="9" width="10.42578125" customWidth="1"/>
    <col min="10" max="11" width="11.42578125" customWidth="1"/>
    <col min="12" max="12" width="10.42578125" customWidth="1"/>
    <col min="13" max="23" width="11.42578125" customWidth="1"/>
    <col min="24" max="24" width="14.28515625" customWidth="1"/>
    <col min="25" max="26" width="11.42578125" customWidth="1"/>
  </cols>
  <sheetData>
    <row r="3" spans="3:33" ht="15.75" thickBot="1" x14ac:dyDescent="0.3">
      <c r="AC3">
        <v>9</v>
      </c>
    </row>
    <row r="4" spans="3:33" ht="15.75" thickBot="1" x14ac:dyDescent="0.3">
      <c r="AF4" s="69" t="s">
        <v>417</v>
      </c>
      <c r="AG4" s="33"/>
    </row>
    <row r="5" spans="3:33" ht="45" x14ac:dyDescent="0.25">
      <c r="C5" s="17" t="s">
        <v>62</v>
      </c>
      <c r="D5" s="18" t="s">
        <v>18</v>
      </c>
      <c r="E5" s="18" t="s">
        <v>234</v>
      </c>
      <c r="F5" s="13" t="s">
        <v>58</v>
      </c>
      <c r="G5" s="9" t="s">
        <v>55</v>
      </c>
      <c r="H5" s="13" t="s">
        <v>59</v>
      </c>
      <c r="I5" s="24" t="s">
        <v>60</v>
      </c>
      <c r="J5" s="14" t="s">
        <v>3</v>
      </c>
      <c r="K5" s="15" t="s">
        <v>61</v>
      </c>
      <c r="L5" s="2" t="s">
        <v>60</v>
      </c>
      <c r="M5" s="2" t="s">
        <v>3</v>
      </c>
      <c r="N5" s="16" t="s">
        <v>38</v>
      </c>
      <c r="O5" s="1" t="s">
        <v>60</v>
      </c>
      <c r="P5" s="2" t="s">
        <v>3</v>
      </c>
      <c r="Q5" s="23" t="s">
        <v>361</v>
      </c>
      <c r="R5" s="1" t="s">
        <v>60</v>
      </c>
      <c r="S5" s="2" t="s">
        <v>3</v>
      </c>
      <c r="T5" s="23" t="s">
        <v>51</v>
      </c>
      <c r="U5" s="1" t="s">
        <v>60</v>
      </c>
      <c r="V5" s="2" t="s">
        <v>3</v>
      </c>
      <c r="W5" s="23" t="s">
        <v>52</v>
      </c>
      <c r="X5" s="1" t="s">
        <v>60</v>
      </c>
      <c r="Y5" s="2" t="s">
        <v>3</v>
      </c>
      <c r="Z5" s="23" t="s">
        <v>362</v>
      </c>
      <c r="AA5" s="1" t="s">
        <v>60</v>
      </c>
      <c r="AB5" s="2" t="s">
        <v>3</v>
      </c>
      <c r="AC5" s="23" t="s">
        <v>363</v>
      </c>
      <c r="AD5" s="1" t="s">
        <v>60</v>
      </c>
      <c r="AE5" s="2" t="s">
        <v>3</v>
      </c>
      <c r="AF5" s="38" t="s">
        <v>60</v>
      </c>
      <c r="AG5" s="68" t="s">
        <v>3</v>
      </c>
    </row>
    <row r="6" spans="3:33" x14ac:dyDescent="0.25">
      <c r="C6" s="19">
        <v>1014372</v>
      </c>
      <c r="D6" s="20" t="s">
        <v>99</v>
      </c>
      <c r="E6" s="20" t="s">
        <v>265</v>
      </c>
      <c r="F6" s="10" t="str">
        <f t="shared" ref="F6:F37" si="0">C6&amp;1</f>
        <v>10143721</v>
      </c>
      <c r="G6" s="12">
        <v>0</v>
      </c>
      <c r="H6" s="10" t="str">
        <f t="shared" ref="H6:H37" si="1">C6&amp;2</f>
        <v>10143722</v>
      </c>
      <c r="I6" s="1">
        <v>0</v>
      </c>
      <c r="J6" s="11">
        <v>0</v>
      </c>
      <c r="K6" t="str">
        <f t="shared" ref="K6:K37" si="2">C6&amp;3</f>
        <v>10143723</v>
      </c>
      <c r="L6">
        <v>0</v>
      </c>
      <c r="M6">
        <v>0</v>
      </c>
      <c r="N6" t="str">
        <f t="shared" ref="N6:N37" si="3">C6&amp;4</f>
        <v>10143724</v>
      </c>
      <c r="O6">
        <v>0</v>
      </c>
      <c r="P6">
        <v>0</v>
      </c>
      <c r="Q6" t="str">
        <f t="shared" ref="Q6:Q37" si="4">C6&amp;5</f>
        <v>10143725</v>
      </c>
      <c r="R6">
        <v>0</v>
      </c>
      <c r="S6">
        <v>0</v>
      </c>
      <c r="T6" t="str">
        <f t="shared" ref="T6:T37" si="5">C6&amp;6</f>
        <v>10143726</v>
      </c>
      <c r="U6" s="67">
        <v>0</v>
      </c>
      <c r="V6">
        <v>0</v>
      </c>
      <c r="W6" t="str">
        <f t="shared" ref="W6:W37" si="6">C6&amp;7</f>
        <v>10143727</v>
      </c>
      <c r="X6">
        <v>3542</v>
      </c>
      <c r="Y6">
        <v>11</v>
      </c>
      <c r="Z6" t="str">
        <f t="shared" ref="Z6:Z37" si="7">C6&amp;8</f>
        <v>10143728</v>
      </c>
      <c r="AA6">
        <v>2052</v>
      </c>
      <c r="AB6">
        <v>5</v>
      </c>
      <c r="AC6" t="str">
        <f>C6&amp;9</f>
        <v>10143729</v>
      </c>
      <c r="AD6" s="67">
        <v>0</v>
      </c>
      <c r="AE6" s="67">
        <v>0</v>
      </c>
      <c r="AF6">
        <f>AD6+AA6+X6+U6+R6+O6+L6+I6+G6</f>
        <v>5594</v>
      </c>
      <c r="AG6">
        <f>AE6+AB6+Y6+V6+S6+P6+M6+J6</f>
        <v>16</v>
      </c>
    </row>
    <row r="7" spans="3:33" x14ac:dyDescent="0.25">
      <c r="C7" s="21">
        <v>1003785</v>
      </c>
      <c r="D7" s="22" t="s">
        <v>74</v>
      </c>
      <c r="E7" s="22" t="s">
        <v>241</v>
      </c>
      <c r="F7" s="10" t="str">
        <f t="shared" si="0"/>
        <v>10037851</v>
      </c>
      <c r="G7" s="12">
        <v>0</v>
      </c>
      <c r="H7" s="10" t="str">
        <f t="shared" si="1"/>
        <v>10037852</v>
      </c>
      <c r="I7" s="1">
        <v>0</v>
      </c>
      <c r="J7" s="11">
        <v>0</v>
      </c>
      <c r="K7" t="str">
        <f t="shared" si="2"/>
        <v>10037853</v>
      </c>
      <c r="L7">
        <v>0</v>
      </c>
      <c r="M7">
        <v>0</v>
      </c>
      <c r="N7" t="str">
        <f t="shared" si="3"/>
        <v>10037854</v>
      </c>
      <c r="O7">
        <v>0</v>
      </c>
      <c r="P7">
        <v>0</v>
      </c>
      <c r="Q7" t="str">
        <f t="shared" si="4"/>
        <v>10037855</v>
      </c>
      <c r="R7">
        <v>0</v>
      </c>
      <c r="S7">
        <v>0</v>
      </c>
      <c r="T7" t="str">
        <f t="shared" si="5"/>
        <v>10037856</v>
      </c>
      <c r="U7" s="67">
        <v>0</v>
      </c>
      <c r="V7">
        <v>0</v>
      </c>
      <c r="W7" t="str">
        <f t="shared" si="6"/>
        <v>10037857</v>
      </c>
      <c r="X7">
        <v>0</v>
      </c>
      <c r="Y7">
        <v>0</v>
      </c>
      <c r="Z7" t="str">
        <f t="shared" si="7"/>
        <v>10037858</v>
      </c>
      <c r="AA7" s="67">
        <v>0</v>
      </c>
      <c r="AB7">
        <v>0</v>
      </c>
      <c r="AC7" t="str">
        <f>C7&amp;9</f>
        <v>10037859</v>
      </c>
      <c r="AD7" s="67">
        <v>0</v>
      </c>
      <c r="AE7" s="67">
        <v>0</v>
      </c>
      <c r="AF7">
        <f t="shared" ref="AF7:AF72" si="8">AD7+AA7+X7+U7+R7+O7+L7+I7+G7</f>
        <v>0</v>
      </c>
      <c r="AG7">
        <f t="shared" ref="AG7:AG72" si="9">AE7+AB7+Y7+V7+S7+P7+M7+J7</f>
        <v>0</v>
      </c>
    </row>
    <row r="8" spans="3:33" x14ac:dyDescent="0.25">
      <c r="C8" s="21">
        <v>2007659</v>
      </c>
      <c r="D8" s="22" t="s">
        <v>135</v>
      </c>
      <c r="E8" s="22" t="s">
        <v>295</v>
      </c>
      <c r="F8" s="10" t="str">
        <f t="shared" si="0"/>
        <v>20076591</v>
      </c>
      <c r="G8" s="12">
        <v>2117</v>
      </c>
      <c r="H8" s="10" t="str">
        <f t="shared" si="1"/>
        <v>20076592</v>
      </c>
      <c r="I8" s="1">
        <v>0</v>
      </c>
      <c r="J8" s="11">
        <v>0</v>
      </c>
      <c r="K8" t="str">
        <f t="shared" si="2"/>
        <v>20076593</v>
      </c>
      <c r="L8">
        <v>1478</v>
      </c>
      <c r="M8">
        <v>0</v>
      </c>
      <c r="N8" t="str">
        <f t="shared" si="3"/>
        <v>20076594</v>
      </c>
      <c r="O8">
        <v>0</v>
      </c>
      <c r="P8">
        <v>0</v>
      </c>
      <c r="Q8" t="str">
        <f t="shared" si="4"/>
        <v>20076595</v>
      </c>
      <c r="R8">
        <v>0</v>
      </c>
      <c r="S8">
        <v>0</v>
      </c>
      <c r="T8" t="str">
        <f t="shared" si="5"/>
        <v>20076596</v>
      </c>
      <c r="U8">
        <v>3088</v>
      </c>
      <c r="V8">
        <v>3</v>
      </c>
      <c r="W8" t="str">
        <f t="shared" si="6"/>
        <v>20076597</v>
      </c>
      <c r="X8">
        <v>0</v>
      </c>
      <c r="Y8">
        <v>0</v>
      </c>
      <c r="Z8" t="str">
        <f t="shared" si="7"/>
        <v>20076598</v>
      </c>
      <c r="AA8" s="67">
        <v>0</v>
      </c>
      <c r="AB8">
        <v>0</v>
      </c>
      <c r="AC8" t="str">
        <f>C8&amp;9</f>
        <v>20076599</v>
      </c>
      <c r="AD8" s="67">
        <v>3283</v>
      </c>
      <c r="AE8" s="67">
        <v>2</v>
      </c>
      <c r="AF8">
        <f t="shared" si="8"/>
        <v>9966</v>
      </c>
      <c r="AG8">
        <f t="shared" si="9"/>
        <v>5</v>
      </c>
    </row>
    <row r="9" spans="3:33" x14ac:dyDescent="0.25">
      <c r="C9" s="21">
        <v>2006619</v>
      </c>
      <c r="D9" s="22" t="s">
        <v>87</v>
      </c>
      <c r="E9" s="22" t="s">
        <v>258</v>
      </c>
      <c r="F9" s="10" t="str">
        <f t="shared" si="0"/>
        <v>20066191</v>
      </c>
      <c r="G9" s="12">
        <v>0</v>
      </c>
      <c r="H9" s="10" t="str">
        <f t="shared" si="1"/>
        <v>20066192</v>
      </c>
      <c r="I9" s="1">
        <v>0</v>
      </c>
      <c r="J9" s="11">
        <v>0</v>
      </c>
      <c r="K9" t="str">
        <f t="shared" si="2"/>
        <v>20066193</v>
      </c>
      <c r="L9">
        <v>0</v>
      </c>
      <c r="M9">
        <v>0</v>
      </c>
      <c r="N9" t="str">
        <f t="shared" si="3"/>
        <v>20066194</v>
      </c>
      <c r="O9">
        <v>0</v>
      </c>
      <c r="P9">
        <v>0</v>
      </c>
      <c r="Q9" t="str">
        <f t="shared" si="4"/>
        <v>20066195</v>
      </c>
      <c r="R9">
        <v>0</v>
      </c>
      <c r="S9">
        <v>0</v>
      </c>
      <c r="T9" t="str">
        <f t="shared" si="5"/>
        <v>20066196</v>
      </c>
      <c r="U9" s="67">
        <v>0</v>
      </c>
      <c r="V9">
        <v>0</v>
      </c>
      <c r="W9" t="str">
        <f t="shared" si="6"/>
        <v>20066197</v>
      </c>
      <c r="X9">
        <v>0</v>
      </c>
      <c r="Y9">
        <v>0</v>
      </c>
      <c r="Z9" t="str">
        <f t="shared" si="7"/>
        <v>20066198</v>
      </c>
      <c r="AA9" s="67">
        <v>0</v>
      </c>
      <c r="AB9">
        <v>0</v>
      </c>
      <c r="AC9" t="str">
        <f t="shared" ref="AC9:AC72" si="10">C9&amp;9</f>
        <v>20066199</v>
      </c>
      <c r="AD9" s="67">
        <v>0</v>
      </c>
      <c r="AE9" s="67">
        <v>0</v>
      </c>
      <c r="AF9">
        <f t="shared" si="8"/>
        <v>0</v>
      </c>
      <c r="AG9">
        <f t="shared" si="9"/>
        <v>0</v>
      </c>
    </row>
    <row r="10" spans="3:33" x14ac:dyDescent="0.25">
      <c r="C10" s="21">
        <v>2001752</v>
      </c>
      <c r="D10" s="22" t="s">
        <v>117</v>
      </c>
      <c r="E10" s="22" t="s">
        <v>281</v>
      </c>
      <c r="F10" s="10" t="str">
        <f t="shared" si="0"/>
        <v>20017521</v>
      </c>
      <c r="G10" s="12">
        <v>0</v>
      </c>
      <c r="H10" s="10" t="str">
        <f t="shared" si="1"/>
        <v>20017522</v>
      </c>
      <c r="I10" s="1">
        <v>0</v>
      </c>
      <c r="J10" s="11">
        <v>0</v>
      </c>
      <c r="K10" t="str">
        <f t="shared" si="2"/>
        <v>20017523</v>
      </c>
      <c r="L10">
        <v>0</v>
      </c>
      <c r="M10">
        <v>0</v>
      </c>
      <c r="N10" t="str">
        <f t="shared" si="3"/>
        <v>20017524</v>
      </c>
      <c r="O10">
        <v>0</v>
      </c>
      <c r="P10">
        <v>0</v>
      </c>
      <c r="Q10" t="str">
        <f t="shared" si="4"/>
        <v>20017525</v>
      </c>
      <c r="R10">
        <v>0</v>
      </c>
      <c r="S10">
        <v>0</v>
      </c>
      <c r="T10" t="str">
        <f t="shared" si="5"/>
        <v>20017526</v>
      </c>
      <c r="U10" s="67">
        <v>0</v>
      </c>
      <c r="V10">
        <v>0</v>
      </c>
      <c r="W10" t="str">
        <f t="shared" si="6"/>
        <v>20017527</v>
      </c>
      <c r="X10">
        <v>0</v>
      </c>
      <c r="Y10">
        <v>0</v>
      </c>
      <c r="Z10" t="str">
        <f t="shared" si="7"/>
        <v>20017528</v>
      </c>
      <c r="AA10" s="67">
        <v>0</v>
      </c>
      <c r="AB10">
        <v>0</v>
      </c>
      <c r="AC10" t="str">
        <f t="shared" si="10"/>
        <v>20017529</v>
      </c>
      <c r="AD10" s="67">
        <v>0</v>
      </c>
      <c r="AE10" s="67">
        <v>0</v>
      </c>
      <c r="AF10">
        <f t="shared" si="8"/>
        <v>0</v>
      </c>
      <c r="AG10">
        <f t="shared" si="9"/>
        <v>0</v>
      </c>
    </row>
    <row r="11" spans="3:33" x14ac:dyDescent="0.25">
      <c r="C11" s="21">
        <v>1010471</v>
      </c>
      <c r="D11" s="22" t="s">
        <v>201</v>
      </c>
      <c r="E11" s="22" t="s">
        <v>342</v>
      </c>
      <c r="F11" s="10" t="str">
        <f t="shared" si="0"/>
        <v>10104711</v>
      </c>
      <c r="G11" s="12">
        <v>1910</v>
      </c>
      <c r="H11" s="10" t="str">
        <f t="shared" si="1"/>
        <v>10104712</v>
      </c>
      <c r="I11" s="1">
        <v>0</v>
      </c>
      <c r="J11" s="11">
        <v>0</v>
      </c>
      <c r="K11" t="str">
        <f t="shared" si="2"/>
        <v>10104713</v>
      </c>
      <c r="L11">
        <v>618</v>
      </c>
      <c r="M11">
        <v>0</v>
      </c>
      <c r="N11" t="str">
        <f t="shared" si="3"/>
        <v>10104714</v>
      </c>
      <c r="O11">
        <v>0</v>
      </c>
      <c r="P11">
        <v>0</v>
      </c>
      <c r="Q11" t="str">
        <f t="shared" si="4"/>
        <v>10104715</v>
      </c>
      <c r="R11">
        <v>3299</v>
      </c>
      <c r="S11">
        <v>9</v>
      </c>
      <c r="T11" t="str">
        <f t="shared" si="5"/>
        <v>10104716</v>
      </c>
      <c r="U11" s="67">
        <v>0</v>
      </c>
      <c r="V11">
        <v>0</v>
      </c>
      <c r="W11" t="str">
        <f t="shared" si="6"/>
        <v>10104717</v>
      </c>
      <c r="X11">
        <v>2764</v>
      </c>
      <c r="Y11">
        <v>0</v>
      </c>
      <c r="Z11" t="str">
        <f t="shared" si="7"/>
        <v>10104718</v>
      </c>
      <c r="AA11" s="67">
        <v>0</v>
      </c>
      <c r="AB11">
        <v>0</v>
      </c>
      <c r="AC11" t="str">
        <f t="shared" si="10"/>
        <v>10104719</v>
      </c>
      <c r="AD11" s="67">
        <v>0</v>
      </c>
      <c r="AE11" s="67">
        <v>0</v>
      </c>
      <c r="AF11">
        <f t="shared" si="8"/>
        <v>8591</v>
      </c>
      <c r="AG11">
        <f t="shared" si="9"/>
        <v>9</v>
      </c>
    </row>
    <row r="12" spans="3:33" x14ac:dyDescent="0.25">
      <c r="C12" s="21">
        <v>1010202</v>
      </c>
      <c r="D12" s="22" t="s">
        <v>217</v>
      </c>
      <c r="E12" s="22" t="s">
        <v>351</v>
      </c>
      <c r="F12" s="10" t="str">
        <f t="shared" si="0"/>
        <v>10102021</v>
      </c>
      <c r="G12" s="12">
        <v>2880</v>
      </c>
      <c r="H12" s="10" t="str">
        <f t="shared" si="1"/>
        <v>10102022</v>
      </c>
      <c r="I12" s="1">
        <v>0</v>
      </c>
      <c r="J12" s="11">
        <v>0</v>
      </c>
      <c r="K12" t="str">
        <f t="shared" si="2"/>
        <v>10102023</v>
      </c>
      <c r="L12">
        <v>1556</v>
      </c>
      <c r="M12">
        <v>0</v>
      </c>
      <c r="N12" t="str">
        <f t="shared" si="3"/>
        <v>10102024</v>
      </c>
      <c r="O12">
        <v>0</v>
      </c>
      <c r="P12">
        <v>0</v>
      </c>
      <c r="Q12" t="str">
        <f t="shared" si="4"/>
        <v>10102025</v>
      </c>
      <c r="R12">
        <v>0</v>
      </c>
      <c r="S12">
        <v>0</v>
      </c>
      <c r="T12" t="str">
        <f t="shared" si="5"/>
        <v>10102026</v>
      </c>
      <c r="U12" s="67">
        <v>0</v>
      </c>
      <c r="V12">
        <v>0</v>
      </c>
      <c r="W12" t="str">
        <f t="shared" si="6"/>
        <v>10102027</v>
      </c>
      <c r="X12">
        <v>3542</v>
      </c>
      <c r="Y12">
        <v>11</v>
      </c>
      <c r="Z12" t="str">
        <f t="shared" si="7"/>
        <v>10102028</v>
      </c>
      <c r="AA12">
        <v>2052</v>
      </c>
      <c r="AB12">
        <v>5</v>
      </c>
      <c r="AC12" t="str">
        <f t="shared" si="10"/>
        <v>10102029</v>
      </c>
      <c r="AD12" s="67">
        <v>0</v>
      </c>
      <c r="AE12" s="67">
        <v>0</v>
      </c>
      <c r="AF12">
        <f t="shared" si="8"/>
        <v>10030</v>
      </c>
      <c r="AG12">
        <f t="shared" si="9"/>
        <v>16</v>
      </c>
    </row>
    <row r="13" spans="3:33" x14ac:dyDescent="0.25">
      <c r="C13" s="21">
        <v>2008253</v>
      </c>
      <c r="D13" s="22" t="s">
        <v>103</v>
      </c>
      <c r="E13" s="22" t="s">
        <v>269</v>
      </c>
      <c r="F13" s="10" t="str">
        <f t="shared" si="0"/>
        <v>20082531</v>
      </c>
      <c r="G13" s="12">
        <v>0</v>
      </c>
      <c r="H13" s="10" t="str">
        <f t="shared" si="1"/>
        <v>20082532</v>
      </c>
      <c r="I13" s="1">
        <v>0</v>
      </c>
      <c r="J13" s="11">
        <v>0</v>
      </c>
      <c r="K13" t="str">
        <f t="shared" si="2"/>
        <v>20082533</v>
      </c>
      <c r="L13">
        <v>0</v>
      </c>
      <c r="M13">
        <v>0</v>
      </c>
      <c r="N13" t="str">
        <f t="shared" si="3"/>
        <v>20082534</v>
      </c>
      <c r="O13">
        <v>0</v>
      </c>
      <c r="P13">
        <v>0</v>
      </c>
      <c r="Q13" t="str">
        <f t="shared" si="4"/>
        <v>20082535</v>
      </c>
      <c r="R13">
        <v>0</v>
      </c>
      <c r="S13">
        <v>0</v>
      </c>
      <c r="T13" t="str">
        <f t="shared" si="5"/>
        <v>20082536</v>
      </c>
      <c r="U13" s="67">
        <v>0</v>
      </c>
      <c r="V13">
        <v>0</v>
      </c>
      <c r="W13" t="str">
        <f t="shared" si="6"/>
        <v>20082537</v>
      </c>
      <c r="X13">
        <v>0</v>
      </c>
      <c r="Y13">
        <v>0</v>
      </c>
      <c r="Z13" t="str">
        <f t="shared" si="7"/>
        <v>20082538</v>
      </c>
      <c r="AA13" s="67">
        <v>0</v>
      </c>
      <c r="AB13">
        <v>0</v>
      </c>
      <c r="AC13" t="str">
        <f t="shared" si="10"/>
        <v>20082539</v>
      </c>
      <c r="AD13" s="67">
        <v>0</v>
      </c>
      <c r="AE13" s="67">
        <v>0</v>
      </c>
      <c r="AF13">
        <f t="shared" si="8"/>
        <v>0</v>
      </c>
      <c r="AG13">
        <f t="shared" si="9"/>
        <v>0</v>
      </c>
    </row>
    <row r="14" spans="3:33" x14ac:dyDescent="0.25">
      <c r="C14" s="21">
        <v>1003537</v>
      </c>
      <c r="D14" s="22" t="s">
        <v>75</v>
      </c>
      <c r="E14" s="22" t="s">
        <v>246</v>
      </c>
      <c r="F14" s="10" t="str">
        <f t="shared" si="0"/>
        <v>10035371</v>
      </c>
      <c r="G14" s="12">
        <v>758</v>
      </c>
      <c r="H14" s="10" t="str">
        <f t="shared" si="1"/>
        <v>10035372</v>
      </c>
      <c r="I14" s="1">
        <v>0</v>
      </c>
      <c r="J14" s="11">
        <v>0</v>
      </c>
      <c r="K14" t="str">
        <f t="shared" si="2"/>
        <v>10035373</v>
      </c>
      <c r="L14">
        <v>0</v>
      </c>
      <c r="M14">
        <v>0</v>
      </c>
      <c r="N14" t="str">
        <f t="shared" si="3"/>
        <v>10035374</v>
      </c>
      <c r="O14">
        <v>0</v>
      </c>
      <c r="P14">
        <v>0</v>
      </c>
      <c r="Q14" t="str">
        <f t="shared" si="4"/>
        <v>10035375</v>
      </c>
      <c r="R14">
        <v>0</v>
      </c>
      <c r="S14">
        <v>0</v>
      </c>
      <c r="T14" t="str">
        <f t="shared" si="5"/>
        <v>10035376</v>
      </c>
      <c r="U14" s="67">
        <v>0</v>
      </c>
      <c r="V14">
        <v>0</v>
      </c>
      <c r="W14" t="str">
        <f t="shared" si="6"/>
        <v>10035377</v>
      </c>
      <c r="X14">
        <v>0</v>
      </c>
      <c r="Y14">
        <v>0</v>
      </c>
      <c r="Z14" t="str">
        <f t="shared" si="7"/>
        <v>10035378</v>
      </c>
      <c r="AA14" s="67">
        <v>0</v>
      </c>
      <c r="AB14">
        <v>0</v>
      </c>
      <c r="AC14" t="str">
        <f t="shared" si="10"/>
        <v>10035379</v>
      </c>
      <c r="AD14" s="67">
        <v>0</v>
      </c>
      <c r="AE14" s="67">
        <v>0</v>
      </c>
      <c r="AF14">
        <f t="shared" si="8"/>
        <v>758</v>
      </c>
      <c r="AG14">
        <f t="shared" si="9"/>
        <v>0</v>
      </c>
    </row>
    <row r="15" spans="3:33" x14ac:dyDescent="0.25">
      <c r="C15" s="21">
        <v>1022990</v>
      </c>
      <c r="D15" s="22" t="s">
        <v>100</v>
      </c>
      <c r="E15" s="22" t="s">
        <v>266</v>
      </c>
      <c r="F15" s="10" t="str">
        <f t="shared" si="0"/>
        <v>10229901</v>
      </c>
      <c r="G15" s="12">
        <v>0</v>
      </c>
      <c r="H15" s="10" t="str">
        <f t="shared" si="1"/>
        <v>10229902</v>
      </c>
      <c r="I15" s="1">
        <v>0</v>
      </c>
      <c r="J15" s="11">
        <v>0</v>
      </c>
      <c r="K15" t="str">
        <f t="shared" si="2"/>
        <v>10229903</v>
      </c>
      <c r="L15">
        <v>0</v>
      </c>
      <c r="M15">
        <v>0</v>
      </c>
      <c r="N15" t="str">
        <f t="shared" si="3"/>
        <v>10229904</v>
      </c>
      <c r="O15">
        <v>0</v>
      </c>
      <c r="P15">
        <v>0</v>
      </c>
      <c r="Q15" t="str">
        <f t="shared" si="4"/>
        <v>10229905</v>
      </c>
      <c r="R15">
        <v>0</v>
      </c>
      <c r="S15">
        <v>0</v>
      </c>
      <c r="T15" t="str">
        <f t="shared" si="5"/>
        <v>10229906</v>
      </c>
      <c r="U15" s="67">
        <v>0</v>
      </c>
      <c r="V15">
        <v>0</v>
      </c>
      <c r="W15" t="str">
        <f t="shared" si="6"/>
        <v>10229907</v>
      </c>
      <c r="X15">
        <v>0</v>
      </c>
      <c r="Y15">
        <v>0</v>
      </c>
      <c r="Z15" t="str">
        <f t="shared" si="7"/>
        <v>10229908</v>
      </c>
      <c r="AA15" s="67">
        <v>0</v>
      </c>
      <c r="AB15">
        <v>0</v>
      </c>
      <c r="AC15" t="str">
        <f t="shared" si="10"/>
        <v>10229909</v>
      </c>
      <c r="AD15" s="67">
        <v>0</v>
      </c>
      <c r="AE15" s="67">
        <v>0</v>
      </c>
      <c r="AF15">
        <f t="shared" si="8"/>
        <v>0</v>
      </c>
      <c r="AG15">
        <f t="shared" si="9"/>
        <v>0</v>
      </c>
    </row>
    <row r="16" spans="3:33" x14ac:dyDescent="0.25">
      <c r="C16" s="21">
        <v>2007661</v>
      </c>
      <c r="D16" s="22" t="s">
        <v>193</v>
      </c>
      <c r="E16" s="22" t="s">
        <v>336</v>
      </c>
      <c r="F16" s="10" t="str">
        <f t="shared" si="0"/>
        <v>20076611</v>
      </c>
      <c r="G16" s="12">
        <v>0</v>
      </c>
      <c r="H16" s="10" t="str">
        <f t="shared" si="1"/>
        <v>20076612</v>
      </c>
      <c r="I16" s="1">
        <v>0</v>
      </c>
      <c r="J16" s="11">
        <v>0</v>
      </c>
      <c r="K16" t="str">
        <f t="shared" si="2"/>
        <v>20076613</v>
      </c>
      <c r="L16">
        <v>0</v>
      </c>
      <c r="M16">
        <v>0</v>
      </c>
      <c r="N16" t="str">
        <f t="shared" si="3"/>
        <v>20076614</v>
      </c>
      <c r="O16">
        <v>0</v>
      </c>
      <c r="P16">
        <v>0</v>
      </c>
      <c r="Q16" t="str">
        <f t="shared" si="4"/>
        <v>20076615</v>
      </c>
      <c r="R16">
        <v>0</v>
      </c>
      <c r="S16">
        <v>0</v>
      </c>
      <c r="T16" t="str">
        <f t="shared" si="5"/>
        <v>20076616</v>
      </c>
      <c r="U16">
        <v>2878</v>
      </c>
      <c r="V16">
        <v>3</v>
      </c>
      <c r="W16" t="str">
        <f t="shared" si="6"/>
        <v>20076617</v>
      </c>
      <c r="X16">
        <v>3283</v>
      </c>
      <c r="Y16">
        <v>9</v>
      </c>
      <c r="Z16" t="str">
        <f t="shared" si="7"/>
        <v>20076618</v>
      </c>
      <c r="AA16">
        <v>1350</v>
      </c>
      <c r="AB16">
        <v>0</v>
      </c>
      <c r="AC16" t="str">
        <f t="shared" si="10"/>
        <v>20076619</v>
      </c>
      <c r="AD16" s="67">
        <v>2764</v>
      </c>
      <c r="AE16" s="67">
        <v>0</v>
      </c>
      <c r="AF16">
        <f t="shared" si="8"/>
        <v>10275</v>
      </c>
      <c r="AG16">
        <f t="shared" si="9"/>
        <v>12</v>
      </c>
    </row>
    <row r="17" spans="3:33" x14ac:dyDescent="0.25">
      <c r="C17" s="21">
        <v>1010191</v>
      </c>
      <c r="D17" s="22" t="s">
        <v>136</v>
      </c>
      <c r="E17" s="22" t="s">
        <v>296</v>
      </c>
      <c r="F17" s="10" t="str">
        <f t="shared" si="0"/>
        <v>10101911</v>
      </c>
      <c r="G17" s="12">
        <v>1724</v>
      </c>
      <c r="H17" s="10" t="str">
        <f t="shared" si="1"/>
        <v>10101912</v>
      </c>
      <c r="I17" s="1">
        <v>0</v>
      </c>
      <c r="J17" s="11">
        <v>0</v>
      </c>
      <c r="K17" t="str">
        <f t="shared" si="2"/>
        <v>10101913</v>
      </c>
      <c r="L17">
        <v>0</v>
      </c>
      <c r="M17">
        <v>0</v>
      </c>
      <c r="N17" t="str">
        <f t="shared" si="3"/>
        <v>10101914</v>
      </c>
      <c r="O17">
        <v>0</v>
      </c>
      <c r="P17">
        <v>0</v>
      </c>
      <c r="Q17" t="str">
        <f t="shared" si="4"/>
        <v>10101915</v>
      </c>
      <c r="R17">
        <v>0</v>
      </c>
      <c r="S17">
        <v>0</v>
      </c>
      <c r="T17" t="str">
        <f t="shared" si="5"/>
        <v>10101916</v>
      </c>
      <c r="U17" s="67">
        <v>0</v>
      </c>
      <c r="V17">
        <v>0</v>
      </c>
      <c r="W17" t="str">
        <f t="shared" si="6"/>
        <v>10101917</v>
      </c>
      <c r="X17">
        <v>0</v>
      </c>
      <c r="Y17">
        <v>0</v>
      </c>
      <c r="Z17" t="str">
        <f t="shared" si="7"/>
        <v>10101918</v>
      </c>
      <c r="AA17" s="67">
        <v>0</v>
      </c>
      <c r="AB17">
        <v>0</v>
      </c>
      <c r="AC17" t="str">
        <f t="shared" si="10"/>
        <v>10101919</v>
      </c>
      <c r="AD17" s="67">
        <v>0</v>
      </c>
      <c r="AE17" s="67">
        <v>0</v>
      </c>
      <c r="AF17">
        <f t="shared" si="8"/>
        <v>1724</v>
      </c>
      <c r="AG17">
        <f t="shared" si="9"/>
        <v>0</v>
      </c>
    </row>
    <row r="18" spans="3:33" x14ac:dyDescent="0.25">
      <c r="C18" s="21">
        <v>1005846</v>
      </c>
      <c r="D18" s="22" t="s">
        <v>85</v>
      </c>
      <c r="E18" s="22" t="s">
        <v>256</v>
      </c>
      <c r="F18" s="10" t="str">
        <f t="shared" si="0"/>
        <v>10058461</v>
      </c>
      <c r="G18" s="12">
        <v>0</v>
      </c>
      <c r="H18" s="10" t="str">
        <f t="shared" si="1"/>
        <v>10058462</v>
      </c>
      <c r="I18" s="1">
        <v>0</v>
      </c>
      <c r="J18" s="11">
        <v>0</v>
      </c>
      <c r="K18" t="str">
        <f t="shared" si="2"/>
        <v>10058463</v>
      </c>
      <c r="L18">
        <v>0</v>
      </c>
      <c r="M18">
        <v>0</v>
      </c>
      <c r="N18" t="str">
        <f t="shared" si="3"/>
        <v>10058464</v>
      </c>
      <c r="O18">
        <v>0</v>
      </c>
      <c r="P18">
        <v>0</v>
      </c>
      <c r="Q18" t="str">
        <f t="shared" si="4"/>
        <v>10058465</v>
      </c>
      <c r="R18">
        <v>0</v>
      </c>
      <c r="S18">
        <v>0</v>
      </c>
      <c r="T18" t="str">
        <f t="shared" si="5"/>
        <v>10058466</v>
      </c>
      <c r="U18" s="67">
        <v>0</v>
      </c>
      <c r="V18">
        <v>0</v>
      </c>
      <c r="W18" t="str">
        <f t="shared" si="6"/>
        <v>10058467</v>
      </c>
      <c r="X18">
        <v>0</v>
      </c>
      <c r="Y18">
        <v>0</v>
      </c>
      <c r="Z18" t="str">
        <f t="shared" si="7"/>
        <v>10058468</v>
      </c>
      <c r="AA18" s="67">
        <v>0</v>
      </c>
      <c r="AB18">
        <v>0</v>
      </c>
      <c r="AC18" t="str">
        <f t="shared" si="10"/>
        <v>10058469</v>
      </c>
      <c r="AD18" s="67">
        <v>4060</v>
      </c>
      <c r="AE18" s="67">
        <v>4</v>
      </c>
      <c r="AF18">
        <f t="shared" si="8"/>
        <v>4060</v>
      </c>
      <c r="AG18">
        <f t="shared" si="9"/>
        <v>4</v>
      </c>
    </row>
    <row r="19" spans="3:33" x14ac:dyDescent="0.25">
      <c r="C19" s="21">
        <v>1013056</v>
      </c>
      <c r="D19" s="22" t="s">
        <v>212</v>
      </c>
      <c r="E19" s="22" t="s">
        <v>250</v>
      </c>
      <c r="F19" s="10" t="str">
        <f t="shared" si="0"/>
        <v>10130561</v>
      </c>
      <c r="G19" s="12">
        <v>0</v>
      </c>
      <c r="H19" s="10" t="str">
        <f t="shared" si="1"/>
        <v>10130562</v>
      </c>
      <c r="I19" s="1">
        <v>0</v>
      </c>
      <c r="J19" s="11">
        <v>0</v>
      </c>
      <c r="K19" t="str">
        <f t="shared" si="2"/>
        <v>10130563</v>
      </c>
      <c r="L19">
        <v>0</v>
      </c>
      <c r="M19">
        <v>0</v>
      </c>
      <c r="N19" t="str">
        <f t="shared" si="3"/>
        <v>10130564</v>
      </c>
      <c r="O19">
        <v>0</v>
      </c>
      <c r="P19">
        <v>0</v>
      </c>
      <c r="Q19" t="str">
        <f t="shared" si="4"/>
        <v>10130565</v>
      </c>
      <c r="R19">
        <v>3299</v>
      </c>
      <c r="S19">
        <v>9</v>
      </c>
      <c r="T19" t="str">
        <f t="shared" si="5"/>
        <v>10130566</v>
      </c>
      <c r="U19" s="67">
        <v>0</v>
      </c>
      <c r="V19">
        <v>0</v>
      </c>
      <c r="W19" t="str">
        <f t="shared" si="6"/>
        <v>10130567</v>
      </c>
      <c r="X19">
        <v>3024</v>
      </c>
      <c r="Y19">
        <v>7</v>
      </c>
      <c r="Z19" t="str">
        <f t="shared" si="7"/>
        <v>10130568</v>
      </c>
      <c r="AA19" s="67">
        <v>0</v>
      </c>
      <c r="AB19">
        <v>0</v>
      </c>
      <c r="AC19" t="str">
        <f t="shared" si="10"/>
        <v>10130569</v>
      </c>
      <c r="AD19" s="67">
        <v>0</v>
      </c>
      <c r="AE19" s="67">
        <v>0</v>
      </c>
      <c r="AF19">
        <f t="shared" si="8"/>
        <v>6323</v>
      </c>
      <c r="AG19">
        <f t="shared" si="9"/>
        <v>16</v>
      </c>
    </row>
    <row r="20" spans="3:33" x14ac:dyDescent="0.25">
      <c r="C20" s="21">
        <v>1020125</v>
      </c>
      <c r="D20" s="22" t="s">
        <v>170</v>
      </c>
      <c r="E20" s="22" t="s">
        <v>320</v>
      </c>
      <c r="F20" s="10" t="str">
        <f t="shared" si="0"/>
        <v>10201251</v>
      </c>
      <c r="G20" s="12">
        <v>0</v>
      </c>
      <c r="H20" s="10" t="str">
        <f t="shared" si="1"/>
        <v>10201252</v>
      </c>
      <c r="I20" s="1">
        <v>0</v>
      </c>
      <c r="J20" s="11">
        <v>0</v>
      </c>
      <c r="K20" t="str">
        <f t="shared" si="2"/>
        <v>10201253</v>
      </c>
      <c r="L20">
        <v>2011</v>
      </c>
      <c r="M20">
        <v>0</v>
      </c>
      <c r="N20" t="str">
        <f t="shared" si="3"/>
        <v>10201254</v>
      </c>
      <c r="O20">
        <v>0</v>
      </c>
      <c r="P20">
        <v>0</v>
      </c>
      <c r="Q20" t="str">
        <f t="shared" si="4"/>
        <v>10201255</v>
      </c>
      <c r="R20">
        <v>0</v>
      </c>
      <c r="S20">
        <v>0</v>
      </c>
      <c r="T20" t="str">
        <f t="shared" si="5"/>
        <v>10201256</v>
      </c>
      <c r="U20" s="67">
        <v>0</v>
      </c>
      <c r="V20">
        <v>0</v>
      </c>
      <c r="W20" t="str">
        <f t="shared" si="6"/>
        <v>10201257</v>
      </c>
      <c r="X20">
        <v>0</v>
      </c>
      <c r="Y20">
        <v>0</v>
      </c>
      <c r="Z20" t="str">
        <f t="shared" si="7"/>
        <v>10201258</v>
      </c>
      <c r="AA20" s="67">
        <v>0</v>
      </c>
      <c r="AB20">
        <v>0</v>
      </c>
      <c r="AC20" t="str">
        <f t="shared" si="10"/>
        <v>10201259</v>
      </c>
      <c r="AD20" s="67">
        <v>0</v>
      </c>
      <c r="AE20" s="67">
        <v>0</v>
      </c>
      <c r="AF20">
        <f t="shared" si="8"/>
        <v>2011</v>
      </c>
      <c r="AG20">
        <f t="shared" si="9"/>
        <v>0</v>
      </c>
    </row>
    <row r="21" spans="3:33" x14ac:dyDescent="0.25">
      <c r="C21" s="21">
        <v>2002819</v>
      </c>
      <c r="D21" s="22" t="s">
        <v>175</v>
      </c>
      <c r="E21" s="22" t="s">
        <v>323</v>
      </c>
      <c r="F21" s="10" t="str">
        <f t="shared" si="0"/>
        <v>20028191</v>
      </c>
      <c r="G21" s="12">
        <v>0</v>
      </c>
      <c r="H21" s="10" t="str">
        <f t="shared" si="1"/>
        <v>20028192</v>
      </c>
      <c r="I21" s="1">
        <v>0</v>
      </c>
      <c r="J21" s="11">
        <v>0</v>
      </c>
      <c r="K21" t="str">
        <f t="shared" si="2"/>
        <v>20028193</v>
      </c>
      <c r="L21">
        <v>0</v>
      </c>
      <c r="M21">
        <v>0</v>
      </c>
      <c r="N21" t="str">
        <f t="shared" si="3"/>
        <v>20028194</v>
      </c>
      <c r="O21">
        <v>0</v>
      </c>
      <c r="P21">
        <v>0</v>
      </c>
      <c r="Q21" t="str">
        <f t="shared" si="4"/>
        <v>20028195</v>
      </c>
      <c r="R21">
        <v>0</v>
      </c>
      <c r="S21">
        <v>0</v>
      </c>
      <c r="T21" t="str">
        <f t="shared" si="5"/>
        <v>20028196</v>
      </c>
      <c r="U21" s="67">
        <v>0</v>
      </c>
      <c r="V21">
        <v>0</v>
      </c>
      <c r="W21" t="str">
        <f t="shared" si="6"/>
        <v>20028197</v>
      </c>
      <c r="X21">
        <v>0</v>
      </c>
      <c r="Y21">
        <v>0</v>
      </c>
      <c r="Z21" t="str">
        <f t="shared" si="7"/>
        <v>20028198</v>
      </c>
      <c r="AA21" s="67">
        <v>0</v>
      </c>
      <c r="AB21">
        <v>0</v>
      </c>
      <c r="AC21" t="str">
        <f t="shared" si="10"/>
        <v>20028199</v>
      </c>
      <c r="AD21" s="67">
        <v>0</v>
      </c>
      <c r="AE21" s="67">
        <v>0</v>
      </c>
      <c r="AF21">
        <f t="shared" si="8"/>
        <v>0</v>
      </c>
      <c r="AG21">
        <f t="shared" si="9"/>
        <v>0</v>
      </c>
    </row>
    <row r="22" spans="3:33" x14ac:dyDescent="0.25">
      <c r="C22" s="21">
        <v>2007806</v>
      </c>
      <c r="D22" s="22" t="s">
        <v>148</v>
      </c>
      <c r="E22" s="22" t="s">
        <v>304</v>
      </c>
      <c r="F22" s="10" t="str">
        <f t="shared" si="0"/>
        <v>20078061</v>
      </c>
      <c r="G22" s="12">
        <v>0</v>
      </c>
      <c r="H22" s="10" t="str">
        <f t="shared" si="1"/>
        <v>20078062</v>
      </c>
      <c r="I22" s="1">
        <v>0</v>
      </c>
      <c r="J22" s="11">
        <v>0</v>
      </c>
      <c r="K22" t="str">
        <f t="shared" si="2"/>
        <v>20078063</v>
      </c>
      <c r="L22">
        <v>0</v>
      </c>
      <c r="M22">
        <v>0</v>
      </c>
      <c r="N22" t="str">
        <f t="shared" si="3"/>
        <v>20078064</v>
      </c>
      <c r="O22">
        <v>0</v>
      </c>
      <c r="P22">
        <v>0</v>
      </c>
      <c r="Q22" t="str">
        <f t="shared" si="4"/>
        <v>20078065</v>
      </c>
      <c r="R22">
        <v>0</v>
      </c>
      <c r="S22">
        <v>0</v>
      </c>
      <c r="T22" t="str">
        <f t="shared" si="5"/>
        <v>20078066</v>
      </c>
      <c r="U22" s="67">
        <v>0</v>
      </c>
      <c r="V22">
        <v>0</v>
      </c>
      <c r="W22" t="str">
        <f t="shared" si="6"/>
        <v>20078067</v>
      </c>
      <c r="X22">
        <v>0</v>
      </c>
      <c r="Y22">
        <v>0</v>
      </c>
      <c r="Z22" t="str">
        <f t="shared" si="7"/>
        <v>20078068</v>
      </c>
      <c r="AA22" s="67">
        <v>0</v>
      </c>
      <c r="AB22">
        <v>0</v>
      </c>
      <c r="AC22" t="str">
        <f t="shared" si="10"/>
        <v>20078069</v>
      </c>
      <c r="AD22" s="67">
        <v>0</v>
      </c>
      <c r="AE22" s="67">
        <v>0</v>
      </c>
      <c r="AF22">
        <f t="shared" si="8"/>
        <v>0</v>
      </c>
      <c r="AG22">
        <f t="shared" si="9"/>
        <v>0</v>
      </c>
    </row>
    <row r="23" spans="3:33" x14ac:dyDescent="0.25">
      <c r="C23" s="21">
        <v>1015271</v>
      </c>
      <c r="D23" s="22" t="s">
        <v>143</v>
      </c>
      <c r="E23" s="22" t="s">
        <v>252</v>
      </c>
      <c r="F23" s="10" t="str">
        <f t="shared" si="0"/>
        <v>10152711</v>
      </c>
      <c r="G23" s="12">
        <v>0</v>
      </c>
      <c r="H23" s="10" t="str">
        <f t="shared" si="1"/>
        <v>10152712</v>
      </c>
      <c r="I23" s="1">
        <v>0</v>
      </c>
      <c r="J23" s="11">
        <v>0</v>
      </c>
      <c r="K23" t="str">
        <f t="shared" si="2"/>
        <v>10152713</v>
      </c>
      <c r="L23">
        <v>2228</v>
      </c>
      <c r="M23">
        <v>0</v>
      </c>
      <c r="N23" t="str">
        <f t="shared" si="3"/>
        <v>10152714</v>
      </c>
      <c r="O23">
        <v>0</v>
      </c>
      <c r="P23">
        <v>0</v>
      </c>
      <c r="Q23" t="str">
        <f t="shared" si="4"/>
        <v>10152715</v>
      </c>
      <c r="R23">
        <v>0</v>
      </c>
      <c r="S23">
        <v>0</v>
      </c>
      <c r="T23" t="str">
        <f t="shared" si="5"/>
        <v>10152716</v>
      </c>
      <c r="U23" s="67">
        <v>0</v>
      </c>
      <c r="V23">
        <v>0</v>
      </c>
      <c r="W23" t="str">
        <f t="shared" si="6"/>
        <v>10152717</v>
      </c>
      <c r="X23">
        <v>0</v>
      </c>
      <c r="Y23">
        <v>0</v>
      </c>
      <c r="Z23" t="str">
        <f t="shared" si="7"/>
        <v>10152718</v>
      </c>
      <c r="AA23" s="67">
        <v>0</v>
      </c>
      <c r="AB23">
        <v>0</v>
      </c>
      <c r="AC23" t="str">
        <f t="shared" si="10"/>
        <v>10152719</v>
      </c>
      <c r="AD23" s="67">
        <v>0</v>
      </c>
      <c r="AE23" s="67">
        <v>0</v>
      </c>
      <c r="AF23">
        <f t="shared" si="8"/>
        <v>2228</v>
      </c>
      <c r="AG23">
        <f t="shared" si="9"/>
        <v>0</v>
      </c>
    </row>
    <row r="24" spans="3:33" x14ac:dyDescent="0.25">
      <c r="C24" s="21">
        <v>1008561</v>
      </c>
      <c r="D24" s="22" t="s">
        <v>118</v>
      </c>
      <c r="E24" s="22" t="s">
        <v>282</v>
      </c>
      <c r="F24" s="10" t="str">
        <f t="shared" si="0"/>
        <v>10085611</v>
      </c>
      <c r="G24" s="12">
        <v>0</v>
      </c>
      <c r="H24" s="10" t="str">
        <f t="shared" si="1"/>
        <v>10085612</v>
      </c>
      <c r="I24" s="1">
        <v>0</v>
      </c>
      <c r="J24" s="11">
        <v>0</v>
      </c>
      <c r="K24" t="str">
        <f t="shared" si="2"/>
        <v>10085613</v>
      </c>
      <c r="L24">
        <v>0</v>
      </c>
      <c r="M24">
        <v>0</v>
      </c>
      <c r="N24" t="str">
        <f t="shared" si="3"/>
        <v>10085614</v>
      </c>
      <c r="O24">
        <v>0</v>
      </c>
      <c r="P24">
        <v>0</v>
      </c>
      <c r="Q24" t="str">
        <f t="shared" si="4"/>
        <v>10085615</v>
      </c>
      <c r="R24">
        <v>0</v>
      </c>
      <c r="S24">
        <v>0</v>
      </c>
      <c r="T24" t="str">
        <f t="shared" si="5"/>
        <v>10085616</v>
      </c>
      <c r="U24" s="67">
        <v>0</v>
      </c>
      <c r="V24">
        <v>0</v>
      </c>
      <c r="W24" t="str">
        <f t="shared" si="6"/>
        <v>10085617</v>
      </c>
      <c r="X24">
        <v>0</v>
      </c>
      <c r="Y24">
        <v>0</v>
      </c>
      <c r="Z24" t="str">
        <f t="shared" si="7"/>
        <v>10085618</v>
      </c>
      <c r="AA24" s="67">
        <v>0</v>
      </c>
      <c r="AB24">
        <v>0</v>
      </c>
      <c r="AC24" t="str">
        <f t="shared" si="10"/>
        <v>10085619</v>
      </c>
      <c r="AD24" s="67">
        <v>0</v>
      </c>
      <c r="AE24" s="67">
        <v>0</v>
      </c>
      <c r="AF24">
        <f t="shared" si="8"/>
        <v>0</v>
      </c>
      <c r="AG24">
        <f t="shared" si="9"/>
        <v>0</v>
      </c>
    </row>
    <row r="25" spans="3:33" x14ac:dyDescent="0.25">
      <c r="C25" s="21">
        <v>1008567</v>
      </c>
      <c r="D25" s="22" t="s">
        <v>169</v>
      </c>
      <c r="E25" s="22" t="s">
        <v>261</v>
      </c>
      <c r="F25" s="10" t="str">
        <f t="shared" si="0"/>
        <v>10085671</v>
      </c>
      <c r="G25" s="12">
        <v>0</v>
      </c>
      <c r="H25" s="10" t="str">
        <f t="shared" si="1"/>
        <v>10085672</v>
      </c>
      <c r="I25" s="1">
        <v>0</v>
      </c>
      <c r="J25" s="11">
        <v>0</v>
      </c>
      <c r="K25" t="str">
        <f t="shared" si="2"/>
        <v>10085673</v>
      </c>
      <c r="L25">
        <v>0</v>
      </c>
      <c r="M25">
        <v>0</v>
      </c>
      <c r="N25" t="str">
        <f t="shared" si="3"/>
        <v>10085674</v>
      </c>
      <c r="O25">
        <v>0</v>
      </c>
      <c r="P25">
        <v>0</v>
      </c>
      <c r="Q25" t="str">
        <f t="shared" si="4"/>
        <v>10085675</v>
      </c>
      <c r="R25">
        <v>0</v>
      </c>
      <c r="S25">
        <v>0</v>
      </c>
      <c r="T25" t="str">
        <f t="shared" si="5"/>
        <v>10085676</v>
      </c>
      <c r="U25" s="67">
        <v>0</v>
      </c>
      <c r="V25">
        <v>0</v>
      </c>
      <c r="W25" t="str">
        <f t="shared" si="6"/>
        <v>10085677</v>
      </c>
      <c r="X25">
        <v>0</v>
      </c>
      <c r="Y25">
        <v>0</v>
      </c>
      <c r="Z25" t="str">
        <f t="shared" si="7"/>
        <v>10085678</v>
      </c>
      <c r="AA25" s="67">
        <v>0</v>
      </c>
      <c r="AB25">
        <v>0</v>
      </c>
      <c r="AC25" t="str">
        <f t="shared" si="10"/>
        <v>10085679</v>
      </c>
      <c r="AD25" s="67">
        <v>0</v>
      </c>
      <c r="AE25" s="67">
        <v>0</v>
      </c>
      <c r="AF25">
        <f t="shared" si="8"/>
        <v>0</v>
      </c>
      <c r="AG25">
        <f t="shared" si="9"/>
        <v>0</v>
      </c>
    </row>
    <row r="26" spans="3:33" x14ac:dyDescent="0.25">
      <c r="C26" s="21">
        <v>2007724</v>
      </c>
      <c r="D26" s="22" t="s">
        <v>420</v>
      </c>
      <c r="E26" s="22" t="s">
        <v>316</v>
      </c>
      <c r="F26" s="10" t="str">
        <f t="shared" si="0"/>
        <v>20077241</v>
      </c>
      <c r="G26" s="12">
        <v>0</v>
      </c>
      <c r="H26" s="10" t="str">
        <f t="shared" si="1"/>
        <v>20077242</v>
      </c>
      <c r="I26" s="1">
        <v>0</v>
      </c>
      <c r="J26" s="11">
        <v>0</v>
      </c>
      <c r="K26" t="str">
        <f t="shared" si="2"/>
        <v>20077243</v>
      </c>
      <c r="L26">
        <v>0</v>
      </c>
      <c r="M26">
        <v>0</v>
      </c>
      <c r="N26" t="str">
        <f t="shared" si="3"/>
        <v>20077244</v>
      </c>
      <c r="O26">
        <v>0</v>
      </c>
      <c r="P26">
        <v>0</v>
      </c>
      <c r="Q26" t="str">
        <f t="shared" si="4"/>
        <v>20077245</v>
      </c>
      <c r="R26">
        <v>0</v>
      </c>
      <c r="S26">
        <v>0</v>
      </c>
      <c r="T26" t="str">
        <f t="shared" si="5"/>
        <v>20077246</v>
      </c>
      <c r="U26" s="67">
        <v>0</v>
      </c>
      <c r="V26">
        <v>0</v>
      </c>
      <c r="W26" t="str">
        <f t="shared" si="6"/>
        <v>20077247</v>
      </c>
      <c r="X26">
        <v>0</v>
      </c>
      <c r="Y26">
        <v>0</v>
      </c>
      <c r="Z26" t="str">
        <f t="shared" si="7"/>
        <v>20077248</v>
      </c>
      <c r="AA26" s="67">
        <v>0</v>
      </c>
      <c r="AB26">
        <v>0</v>
      </c>
      <c r="AC26" t="str">
        <f t="shared" si="10"/>
        <v>20077249</v>
      </c>
      <c r="AD26" s="67">
        <v>0</v>
      </c>
      <c r="AE26" s="67">
        <v>0</v>
      </c>
      <c r="AF26">
        <f t="shared" si="8"/>
        <v>0</v>
      </c>
      <c r="AG26">
        <f t="shared" si="9"/>
        <v>0</v>
      </c>
    </row>
    <row r="27" spans="3:33" x14ac:dyDescent="0.25">
      <c r="C27" s="21">
        <v>1001087</v>
      </c>
      <c r="D27" s="22" t="s">
        <v>84</v>
      </c>
      <c r="E27" s="22" t="s">
        <v>255</v>
      </c>
      <c r="F27" s="10" t="str">
        <f t="shared" si="0"/>
        <v>10010871</v>
      </c>
      <c r="G27" s="12">
        <v>0</v>
      </c>
      <c r="H27" s="10" t="str">
        <f t="shared" si="1"/>
        <v>10010872</v>
      </c>
      <c r="I27" s="1">
        <v>0</v>
      </c>
      <c r="J27" s="11">
        <v>0</v>
      </c>
      <c r="K27" t="str">
        <f t="shared" si="2"/>
        <v>10010873</v>
      </c>
      <c r="L27">
        <v>0</v>
      </c>
      <c r="M27">
        <v>0</v>
      </c>
      <c r="N27" t="str">
        <f t="shared" si="3"/>
        <v>10010874</v>
      </c>
      <c r="O27">
        <v>3088</v>
      </c>
      <c r="P27">
        <v>14</v>
      </c>
      <c r="Q27" t="str">
        <f t="shared" si="4"/>
        <v>10010875</v>
      </c>
      <c r="R27">
        <v>3510</v>
      </c>
      <c r="S27">
        <v>11</v>
      </c>
      <c r="T27" t="str">
        <f t="shared" si="5"/>
        <v>10010876</v>
      </c>
      <c r="U27" s="67">
        <v>0</v>
      </c>
      <c r="V27">
        <v>0</v>
      </c>
      <c r="W27" t="str">
        <f t="shared" si="6"/>
        <v>10010877</v>
      </c>
      <c r="X27">
        <v>0</v>
      </c>
      <c r="Y27">
        <v>0</v>
      </c>
      <c r="Z27" t="str">
        <f t="shared" si="7"/>
        <v>10010878</v>
      </c>
      <c r="AA27" s="67">
        <v>0</v>
      </c>
      <c r="AB27">
        <v>0</v>
      </c>
      <c r="AC27" t="str">
        <f t="shared" si="10"/>
        <v>10010879</v>
      </c>
      <c r="AD27" s="67">
        <v>0</v>
      </c>
      <c r="AE27" s="67">
        <v>0</v>
      </c>
      <c r="AF27">
        <f t="shared" si="8"/>
        <v>6598</v>
      </c>
      <c r="AG27">
        <f t="shared" si="9"/>
        <v>25</v>
      </c>
    </row>
    <row r="28" spans="3:33" x14ac:dyDescent="0.25">
      <c r="C28" s="21">
        <v>2007028</v>
      </c>
      <c r="D28" s="22" t="s">
        <v>114</v>
      </c>
      <c r="E28" s="22" t="s">
        <v>279</v>
      </c>
      <c r="F28" s="10" t="str">
        <f t="shared" si="0"/>
        <v>20070281</v>
      </c>
      <c r="G28" s="12">
        <v>0</v>
      </c>
      <c r="H28" s="10" t="str">
        <f t="shared" si="1"/>
        <v>20070282</v>
      </c>
      <c r="I28" s="1">
        <v>0</v>
      </c>
      <c r="J28" s="11">
        <v>0</v>
      </c>
      <c r="K28" t="str">
        <f t="shared" si="2"/>
        <v>20070283</v>
      </c>
      <c r="L28">
        <v>0</v>
      </c>
      <c r="M28">
        <v>0</v>
      </c>
      <c r="N28" t="str">
        <f t="shared" si="3"/>
        <v>20070284</v>
      </c>
      <c r="O28">
        <v>0</v>
      </c>
      <c r="P28">
        <v>0</v>
      </c>
      <c r="Q28" t="str">
        <f t="shared" si="4"/>
        <v>20070285</v>
      </c>
      <c r="R28">
        <v>0</v>
      </c>
      <c r="S28">
        <v>0</v>
      </c>
      <c r="T28" t="str">
        <f t="shared" si="5"/>
        <v>20070286</v>
      </c>
      <c r="U28" s="67">
        <v>0</v>
      </c>
      <c r="V28">
        <v>0</v>
      </c>
      <c r="W28" t="str">
        <f t="shared" si="6"/>
        <v>20070287</v>
      </c>
      <c r="X28">
        <v>0</v>
      </c>
      <c r="Y28">
        <v>0</v>
      </c>
      <c r="Z28" t="str">
        <f t="shared" si="7"/>
        <v>20070288</v>
      </c>
      <c r="AA28" s="67">
        <v>0</v>
      </c>
      <c r="AB28">
        <v>0</v>
      </c>
      <c r="AC28" t="str">
        <f t="shared" si="10"/>
        <v>20070289</v>
      </c>
      <c r="AD28" s="67">
        <v>0</v>
      </c>
      <c r="AE28" s="67">
        <v>0</v>
      </c>
      <c r="AF28">
        <f t="shared" si="8"/>
        <v>0</v>
      </c>
      <c r="AG28">
        <f t="shared" si="9"/>
        <v>0</v>
      </c>
    </row>
    <row r="29" spans="3:33" x14ac:dyDescent="0.25">
      <c r="C29" s="21">
        <v>1016842</v>
      </c>
      <c r="D29" s="22" t="s">
        <v>204</v>
      </c>
      <c r="E29" s="22" t="s">
        <v>252</v>
      </c>
      <c r="F29" s="10" t="str">
        <f t="shared" si="0"/>
        <v>10168421</v>
      </c>
      <c r="G29" s="12">
        <v>0</v>
      </c>
      <c r="H29" s="10" t="str">
        <f t="shared" si="1"/>
        <v>10168422</v>
      </c>
      <c r="I29" s="1">
        <v>0</v>
      </c>
      <c r="J29" s="11">
        <v>0</v>
      </c>
      <c r="K29" t="str">
        <f t="shared" si="2"/>
        <v>10168423</v>
      </c>
      <c r="L29">
        <v>0</v>
      </c>
      <c r="M29">
        <v>0</v>
      </c>
      <c r="N29" t="str">
        <f t="shared" si="3"/>
        <v>10168424</v>
      </c>
      <c r="O29">
        <v>0</v>
      </c>
      <c r="P29">
        <v>0</v>
      </c>
      <c r="Q29" t="str">
        <f t="shared" si="4"/>
        <v>10168425</v>
      </c>
      <c r="R29">
        <v>0</v>
      </c>
      <c r="S29">
        <v>0</v>
      </c>
      <c r="T29" t="str">
        <f t="shared" si="5"/>
        <v>10168426</v>
      </c>
      <c r="U29">
        <v>2667</v>
      </c>
      <c r="V29">
        <v>2</v>
      </c>
      <c r="W29" t="str">
        <f t="shared" si="6"/>
        <v>10168427</v>
      </c>
      <c r="X29">
        <v>0</v>
      </c>
      <c r="Y29">
        <v>0</v>
      </c>
      <c r="Z29" t="str">
        <f t="shared" si="7"/>
        <v>10168428</v>
      </c>
      <c r="AA29" s="67">
        <v>0</v>
      </c>
      <c r="AB29">
        <v>0</v>
      </c>
      <c r="AC29" t="str">
        <f t="shared" si="10"/>
        <v>10168429</v>
      </c>
      <c r="AD29" s="67">
        <v>2505</v>
      </c>
      <c r="AE29" s="67">
        <v>0</v>
      </c>
      <c r="AF29">
        <f t="shared" si="8"/>
        <v>5172</v>
      </c>
      <c r="AG29">
        <f t="shared" si="9"/>
        <v>2</v>
      </c>
    </row>
    <row r="30" spans="3:33" x14ac:dyDescent="0.25">
      <c r="C30" s="21">
        <v>1005885</v>
      </c>
      <c r="D30" s="22" t="s">
        <v>76</v>
      </c>
      <c r="E30" s="22" t="s">
        <v>247</v>
      </c>
      <c r="F30" s="10" t="str">
        <f t="shared" si="0"/>
        <v>10058851</v>
      </c>
      <c r="G30" s="12">
        <v>0</v>
      </c>
      <c r="H30" s="10" t="str">
        <f t="shared" si="1"/>
        <v>10058852</v>
      </c>
      <c r="I30" s="1">
        <v>0</v>
      </c>
      <c r="J30" s="11">
        <v>0</v>
      </c>
      <c r="K30" t="str">
        <f t="shared" si="2"/>
        <v>10058853</v>
      </c>
      <c r="L30">
        <v>0</v>
      </c>
      <c r="M30">
        <v>0</v>
      </c>
      <c r="N30" t="str">
        <f t="shared" si="3"/>
        <v>10058854</v>
      </c>
      <c r="O30">
        <v>0</v>
      </c>
      <c r="P30">
        <v>0</v>
      </c>
      <c r="Q30" t="str">
        <f t="shared" si="4"/>
        <v>10058855</v>
      </c>
      <c r="R30">
        <v>0</v>
      </c>
      <c r="S30">
        <v>0</v>
      </c>
      <c r="T30" t="str">
        <f t="shared" si="5"/>
        <v>10058856</v>
      </c>
      <c r="U30" s="67">
        <v>0</v>
      </c>
      <c r="V30">
        <v>0</v>
      </c>
      <c r="W30" t="str">
        <f t="shared" si="6"/>
        <v>10058857</v>
      </c>
      <c r="X30">
        <v>0</v>
      </c>
      <c r="Y30">
        <v>0</v>
      </c>
      <c r="Z30" t="str">
        <f t="shared" si="7"/>
        <v>10058858</v>
      </c>
      <c r="AA30" s="67">
        <v>0</v>
      </c>
      <c r="AB30">
        <v>0</v>
      </c>
      <c r="AC30" t="str">
        <f t="shared" si="10"/>
        <v>10058859</v>
      </c>
      <c r="AD30" s="67">
        <v>0</v>
      </c>
      <c r="AE30" s="67">
        <v>0</v>
      </c>
      <c r="AF30">
        <f t="shared" si="8"/>
        <v>0</v>
      </c>
      <c r="AG30">
        <f t="shared" si="9"/>
        <v>0</v>
      </c>
    </row>
    <row r="31" spans="3:33" x14ac:dyDescent="0.25">
      <c r="C31" s="21">
        <v>2008723</v>
      </c>
      <c r="D31" s="22" t="s">
        <v>219</v>
      </c>
      <c r="E31" s="22" t="s">
        <v>352</v>
      </c>
      <c r="F31" s="10" t="str">
        <f t="shared" si="0"/>
        <v>20087231</v>
      </c>
      <c r="G31" s="12">
        <v>1556</v>
      </c>
      <c r="H31" s="10" t="str">
        <f t="shared" si="1"/>
        <v>20087232</v>
      </c>
      <c r="I31" s="1">
        <v>0</v>
      </c>
      <c r="J31" s="11">
        <v>0</v>
      </c>
      <c r="K31" t="str">
        <f t="shared" si="2"/>
        <v>20087233</v>
      </c>
      <c r="L31">
        <v>0</v>
      </c>
      <c r="M31">
        <v>0</v>
      </c>
      <c r="N31" t="str">
        <f t="shared" si="3"/>
        <v>20087234</v>
      </c>
      <c r="O31">
        <v>0</v>
      </c>
      <c r="P31">
        <v>0</v>
      </c>
      <c r="Q31" t="str">
        <f t="shared" si="4"/>
        <v>20087235</v>
      </c>
      <c r="R31">
        <v>0</v>
      </c>
      <c r="S31">
        <v>0</v>
      </c>
      <c r="T31" t="str">
        <f t="shared" si="5"/>
        <v>20087236</v>
      </c>
      <c r="U31" s="67">
        <v>0</v>
      </c>
      <c r="V31">
        <v>0</v>
      </c>
      <c r="W31" t="str">
        <f t="shared" si="6"/>
        <v>20087237</v>
      </c>
      <c r="X31">
        <v>0</v>
      </c>
      <c r="Y31">
        <v>0</v>
      </c>
      <c r="Z31" t="str">
        <f t="shared" si="7"/>
        <v>20087238</v>
      </c>
      <c r="AA31" s="67">
        <v>0</v>
      </c>
      <c r="AB31">
        <v>0</v>
      </c>
      <c r="AC31" t="str">
        <f t="shared" si="10"/>
        <v>20087239</v>
      </c>
      <c r="AD31" s="67">
        <v>3542</v>
      </c>
      <c r="AE31" s="67">
        <v>3</v>
      </c>
      <c r="AF31">
        <f t="shared" si="8"/>
        <v>5098</v>
      </c>
      <c r="AG31">
        <f t="shared" si="9"/>
        <v>3</v>
      </c>
    </row>
    <row r="32" spans="3:33" x14ac:dyDescent="0.25">
      <c r="C32" s="21">
        <v>1004079</v>
      </c>
      <c r="D32" s="22" t="s">
        <v>77</v>
      </c>
      <c r="E32" s="22" t="s">
        <v>238</v>
      </c>
      <c r="F32" s="10" t="str">
        <f t="shared" si="0"/>
        <v>10040791</v>
      </c>
      <c r="G32" s="12">
        <v>618</v>
      </c>
      <c r="H32" s="10" t="str">
        <f t="shared" si="1"/>
        <v>10040792</v>
      </c>
      <c r="I32" s="1">
        <v>0</v>
      </c>
      <c r="J32" s="11">
        <v>0</v>
      </c>
      <c r="K32" t="str">
        <f t="shared" si="2"/>
        <v>10040793</v>
      </c>
      <c r="L32">
        <v>1910</v>
      </c>
      <c r="M32">
        <v>0</v>
      </c>
      <c r="N32" t="str">
        <f t="shared" si="3"/>
        <v>10040794</v>
      </c>
      <c r="O32">
        <v>3510</v>
      </c>
      <c r="P32">
        <v>22</v>
      </c>
      <c r="Q32" t="str">
        <f t="shared" si="4"/>
        <v>10040795</v>
      </c>
      <c r="R32">
        <v>0</v>
      </c>
      <c r="S32">
        <v>0</v>
      </c>
      <c r="T32" t="str">
        <f t="shared" si="5"/>
        <v>10040796</v>
      </c>
      <c r="U32" s="67">
        <v>0</v>
      </c>
      <c r="V32">
        <v>0</v>
      </c>
      <c r="W32" t="str">
        <f t="shared" si="6"/>
        <v>10040797</v>
      </c>
      <c r="X32">
        <v>3801</v>
      </c>
      <c r="Y32">
        <v>14</v>
      </c>
      <c r="Z32" t="str">
        <f t="shared" si="7"/>
        <v>10040798</v>
      </c>
      <c r="AA32">
        <v>2376</v>
      </c>
      <c r="AB32">
        <v>7</v>
      </c>
      <c r="AC32" t="str">
        <f t="shared" si="10"/>
        <v>10040799</v>
      </c>
      <c r="AD32" s="67">
        <v>0</v>
      </c>
      <c r="AE32" s="67">
        <v>0</v>
      </c>
      <c r="AF32">
        <f t="shared" si="8"/>
        <v>12215</v>
      </c>
      <c r="AG32">
        <f t="shared" si="9"/>
        <v>43</v>
      </c>
    </row>
    <row r="33" spans="3:33" x14ac:dyDescent="0.25">
      <c r="C33" s="21">
        <v>2005318</v>
      </c>
      <c r="D33" s="22" t="s">
        <v>77</v>
      </c>
      <c r="E33" s="22" t="s">
        <v>248</v>
      </c>
      <c r="F33" s="10" t="str">
        <f t="shared" si="0"/>
        <v>20053181</v>
      </c>
      <c r="G33" s="12">
        <v>758</v>
      </c>
      <c r="H33" s="10" t="str">
        <f t="shared" si="1"/>
        <v>20053182</v>
      </c>
      <c r="I33" s="1">
        <v>0</v>
      </c>
      <c r="J33" s="11">
        <v>0</v>
      </c>
      <c r="K33" t="str">
        <f t="shared" si="2"/>
        <v>20053183</v>
      </c>
      <c r="L33">
        <v>0</v>
      </c>
      <c r="M33">
        <v>0</v>
      </c>
      <c r="N33" t="str">
        <f t="shared" si="3"/>
        <v>20053184</v>
      </c>
      <c r="O33">
        <v>0</v>
      </c>
      <c r="P33">
        <v>0</v>
      </c>
      <c r="Q33" t="str">
        <f t="shared" si="4"/>
        <v>20053185</v>
      </c>
      <c r="R33">
        <v>0</v>
      </c>
      <c r="S33">
        <v>0</v>
      </c>
      <c r="T33" t="str">
        <f t="shared" si="5"/>
        <v>20053186</v>
      </c>
      <c r="U33" s="67">
        <v>0</v>
      </c>
      <c r="V33">
        <v>0</v>
      </c>
      <c r="W33" t="str">
        <f t="shared" si="6"/>
        <v>20053187</v>
      </c>
      <c r="X33">
        <v>0</v>
      </c>
      <c r="Y33">
        <v>0</v>
      </c>
      <c r="Z33" t="str">
        <f t="shared" si="7"/>
        <v>20053188</v>
      </c>
      <c r="AA33" s="67">
        <v>0</v>
      </c>
      <c r="AB33">
        <v>0</v>
      </c>
      <c r="AC33" t="str">
        <f t="shared" si="10"/>
        <v>20053189</v>
      </c>
      <c r="AD33" s="67">
        <v>0</v>
      </c>
      <c r="AE33" s="67">
        <v>0</v>
      </c>
      <c r="AF33">
        <f t="shared" si="8"/>
        <v>758</v>
      </c>
      <c r="AG33">
        <f t="shared" si="9"/>
        <v>0</v>
      </c>
    </row>
    <row r="34" spans="3:33" x14ac:dyDescent="0.25">
      <c r="C34" s="21">
        <v>2008033</v>
      </c>
      <c r="D34" s="22" t="s">
        <v>154</v>
      </c>
      <c r="E34" s="22" t="s">
        <v>310</v>
      </c>
      <c r="F34" s="10" t="str">
        <f t="shared" si="0"/>
        <v>20080331</v>
      </c>
      <c r="G34" s="12">
        <v>0</v>
      </c>
      <c r="H34" s="10" t="str">
        <f t="shared" si="1"/>
        <v>20080332</v>
      </c>
      <c r="I34" s="1">
        <v>0</v>
      </c>
      <c r="J34" s="11">
        <v>0</v>
      </c>
      <c r="K34" t="str">
        <f t="shared" si="2"/>
        <v>20080333</v>
      </c>
      <c r="L34">
        <v>0</v>
      </c>
      <c r="M34">
        <v>0</v>
      </c>
      <c r="N34" t="str">
        <f t="shared" si="3"/>
        <v>20080334</v>
      </c>
      <c r="O34">
        <v>0</v>
      </c>
      <c r="P34">
        <v>0</v>
      </c>
      <c r="Q34" t="str">
        <f t="shared" si="4"/>
        <v>20080335</v>
      </c>
      <c r="R34">
        <v>0</v>
      </c>
      <c r="S34">
        <v>0</v>
      </c>
      <c r="T34" t="str">
        <f t="shared" si="5"/>
        <v>20080336</v>
      </c>
      <c r="U34" s="67">
        <v>0</v>
      </c>
      <c r="V34">
        <v>0</v>
      </c>
      <c r="W34" t="str">
        <f t="shared" si="6"/>
        <v>20080337</v>
      </c>
      <c r="X34">
        <v>0</v>
      </c>
      <c r="Y34">
        <v>0</v>
      </c>
      <c r="Z34" t="str">
        <f t="shared" si="7"/>
        <v>20080338</v>
      </c>
      <c r="AA34" s="67">
        <v>0</v>
      </c>
      <c r="AB34">
        <v>0</v>
      </c>
      <c r="AC34" t="str">
        <f t="shared" si="10"/>
        <v>20080339</v>
      </c>
      <c r="AD34" s="67">
        <v>0</v>
      </c>
      <c r="AE34" s="67">
        <v>0</v>
      </c>
      <c r="AF34">
        <f t="shared" si="8"/>
        <v>0</v>
      </c>
      <c r="AG34">
        <f t="shared" si="9"/>
        <v>0</v>
      </c>
    </row>
    <row r="35" spans="3:33" x14ac:dyDescent="0.25">
      <c r="C35" s="21">
        <v>1022216</v>
      </c>
      <c r="D35" s="22" t="s">
        <v>104</v>
      </c>
      <c r="E35" s="22" t="s">
        <v>270</v>
      </c>
      <c r="F35" s="10" t="str">
        <f t="shared" si="0"/>
        <v>10222161</v>
      </c>
      <c r="G35" s="12">
        <v>0</v>
      </c>
      <c r="H35" s="10" t="str">
        <f t="shared" si="1"/>
        <v>10222162</v>
      </c>
      <c r="I35" s="1">
        <v>0</v>
      </c>
      <c r="J35" s="11">
        <v>0</v>
      </c>
      <c r="K35" t="str">
        <f t="shared" si="2"/>
        <v>10222163</v>
      </c>
      <c r="L35">
        <v>0</v>
      </c>
      <c r="M35">
        <v>0</v>
      </c>
      <c r="N35" t="str">
        <f t="shared" si="3"/>
        <v>10222164</v>
      </c>
      <c r="O35">
        <v>0</v>
      </c>
      <c r="P35">
        <v>0</v>
      </c>
      <c r="Q35" t="str">
        <f t="shared" si="4"/>
        <v>10222165</v>
      </c>
      <c r="R35">
        <v>0</v>
      </c>
      <c r="S35">
        <v>0</v>
      </c>
      <c r="T35" t="str">
        <f t="shared" si="5"/>
        <v>10222166</v>
      </c>
      <c r="U35">
        <v>3088</v>
      </c>
      <c r="V35">
        <v>3</v>
      </c>
      <c r="W35" t="str">
        <f t="shared" si="6"/>
        <v>10222167</v>
      </c>
      <c r="X35">
        <v>0</v>
      </c>
      <c r="Y35">
        <v>0</v>
      </c>
      <c r="Z35" t="str">
        <f t="shared" si="7"/>
        <v>10222168</v>
      </c>
      <c r="AA35" s="67">
        <v>0</v>
      </c>
      <c r="AB35">
        <v>0</v>
      </c>
      <c r="AC35" t="str">
        <f t="shared" si="10"/>
        <v>10222169</v>
      </c>
      <c r="AD35" s="67">
        <v>0</v>
      </c>
      <c r="AE35" s="67">
        <v>0</v>
      </c>
      <c r="AF35">
        <f t="shared" si="8"/>
        <v>3088</v>
      </c>
      <c r="AG35">
        <f t="shared" si="9"/>
        <v>3</v>
      </c>
    </row>
    <row r="36" spans="3:33" x14ac:dyDescent="0.25">
      <c r="C36" s="21">
        <v>2007722</v>
      </c>
      <c r="D36" s="22" t="s">
        <v>151</v>
      </c>
      <c r="E36" s="22" t="s">
        <v>308</v>
      </c>
      <c r="F36" s="10" t="str">
        <f t="shared" si="0"/>
        <v>20077221</v>
      </c>
      <c r="G36" s="12">
        <v>0</v>
      </c>
      <c r="H36" s="10" t="str">
        <f t="shared" si="1"/>
        <v>20077222</v>
      </c>
      <c r="I36" s="1">
        <v>0</v>
      </c>
      <c r="J36" s="11">
        <v>0</v>
      </c>
      <c r="K36" t="str">
        <f t="shared" si="2"/>
        <v>20077223</v>
      </c>
      <c r="L36">
        <v>0</v>
      </c>
      <c r="M36">
        <v>0</v>
      </c>
      <c r="N36" t="str">
        <f t="shared" si="3"/>
        <v>20077224</v>
      </c>
      <c r="O36">
        <v>0</v>
      </c>
      <c r="P36">
        <v>0</v>
      </c>
      <c r="Q36" t="str">
        <f t="shared" si="4"/>
        <v>20077225</v>
      </c>
      <c r="R36">
        <v>0</v>
      </c>
      <c r="S36">
        <v>0</v>
      </c>
      <c r="T36" t="str">
        <f t="shared" si="5"/>
        <v>20077226</v>
      </c>
      <c r="U36" s="67">
        <v>0</v>
      </c>
      <c r="V36">
        <v>0</v>
      </c>
      <c r="W36" t="str">
        <f t="shared" si="6"/>
        <v>20077227</v>
      </c>
      <c r="X36">
        <v>0</v>
      </c>
      <c r="Y36">
        <v>0</v>
      </c>
      <c r="Z36" t="str">
        <f t="shared" si="7"/>
        <v>20077228</v>
      </c>
      <c r="AA36" s="67">
        <v>0</v>
      </c>
      <c r="AB36">
        <v>0</v>
      </c>
      <c r="AC36" t="str">
        <f t="shared" si="10"/>
        <v>20077229</v>
      </c>
      <c r="AD36" s="67">
        <v>0</v>
      </c>
      <c r="AE36" s="67">
        <v>0</v>
      </c>
      <c r="AF36">
        <f t="shared" si="8"/>
        <v>0</v>
      </c>
      <c r="AG36">
        <f t="shared" si="9"/>
        <v>0</v>
      </c>
    </row>
    <row r="37" spans="3:33" x14ac:dyDescent="0.25">
      <c r="C37" s="21">
        <v>1020406</v>
      </c>
      <c r="D37" s="22" t="s">
        <v>78</v>
      </c>
      <c r="E37" s="22" t="s">
        <v>249</v>
      </c>
      <c r="F37" s="10" t="str">
        <f t="shared" si="0"/>
        <v>10204061</v>
      </c>
      <c r="G37" s="12">
        <v>0</v>
      </c>
      <c r="H37" s="10" t="str">
        <f t="shared" si="1"/>
        <v>10204062</v>
      </c>
      <c r="I37" s="1">
        <v>0</v>
      </c>
      <c r="J37" s="11">
        <v>0</v>
      </c>
      <c r="K37" t="str">
        <f t="shared" si="2"/>
        <v>10204063</v>
      </c>
      <c r="L37">
        <v>0</v>
      </c>
      <c r="M37">
        <v>0</v>
      </c>
      <c r="N37" t="str">
        <f t="shared" si="3"/>
        <v>10204064</v>
      </c>
      <c r="O37">
        <v>0</v>
      </c>
      <c r="P37">
        <v>0</v>
      </c>
      <c r="Q37" t="str">
        <f t="shared" si="4"/>
        <v>10204065</v>
      </c>
      <c r="R37">
        <v>0</v>
      </c>
      <c r="S37">
        <v>0</v>
      </c>
      <c r="T37" t="str">
        <f t="shared" si="5"/>
        <v>10204066</v>
      </c>
      <c r="U37" s="67">
        <v>0</v>
      </c>
      <c r="V37">
        <v>0</v>
      </c>
      <c r="W37" t="str">
        <f t="shared" si="6"/>
        <v>10204067</v>
      </c>
      <c r="X37">
        <v>0</v>
      </c>
      <c r="Y37">
        <v>0</v>
      </c>
      <c r="Z37" t="str">
        <f t="shared" si="7"/>
        <v>10204068</v>
      </c>
      <c r="AA37" s="67">
        <v>0</v>
      </c>
      <c r="AB37">
        <v>0</v>
      </c>
      <c r="AC37" t="str">
        <f t="shared" si="10"/>
        <v>10204069</v>
      </c>
      <c r="AD37" s="67">
        <v>0</v>
      </c>
      <c r="AE37" s="67">
        <v>0</v>
      </c>
      <c r="AF37">
        <f t="shared" si="8"/>
        <v>0</v>
      </c>
      <c r="AG37">
        <f t="shared" si="9"/>
        <v>0</v>
      </c>
    </row>
    <row r="38" spans="3:33" x14ac:dyDescent="0.25">
      <c r="C38" s="21">
        <v>2008039</v>
      </c>
      <c r="D38" s="22" t="s">
        <v>63</v>
      </c>
      <c r="E38" s="22" t="s">
        <v>235</v>
      </c>
      <c r="F38" s="10" t="str">
        <f t="shared" ref="F38:F71" si="11">C38&amp;1</f>
        <v>20080391</v>
      </c>
      <c r="G38" s="12">
        <v>0</v>
      </c>
      <c r="H38" s="10" t="str">
        <f t="shared" ref="H38:H71" si="12">C38&amp;2</f>
        <v>20080392</v>
      </c>
      <c r="I38" s="1">
        <v>0</v>
      </c>
      <c r="J38" s="11">
        <v>0</v>
      </c>
      <c r="K38" t="str">
        <f t="shared" ref="K38:K71" si="13">C38&amp;3</f>
        <v>20080393</v>
      </c>
      <c r="L38">
        <v>0</v>
      </c>
      <c r="M38">
        <v>0</v>
      </c>
      <c r="N38" t="str">
        <f t="shared" ref="N38:N71" si="14">C38&amp;4</f>
        <v>20080394</v>
      </c>
      <c r="O38">
        <v>0</v>
      </c>
      <c r="P38">
        <v>0</v>
      </c>
      <c r="Q38" t="str">
        <f t="shared" ref="Q38:Q71" si="15">C38&amp;5</f>
        <v>20080395</v>
      </c>
      <c r="R38">
        <v>0</v>
      </c>
      <c r="S38">
        <v>0</v>
      </c>
      <c r="T38" t="str">
        <f t="shared" ref="T38:T71" si="16">C38&amp;6</f>
        <v>20080396</v>
      </c>
      <c r="U38" s="67">
        <v>0</v>
      </c>
      <c r="V38">
        <v>0</v>
      </c>
      <c r="W38" t="str">
        <f t="shared" ref="W38:W71" si="17">C38&amp;7</f>
        <v>20080397</v>
      </c>
      <c r="X38">
        <v>0</v>
      </c>
      <c r="Y38">
        <v>0</v>
      </c>
      <c r="Z38" t="str">
        <f t="shared" ref="Z38:Z71" si="18">C38&amp;8</f>
        <v>20080398</v>
      </c>
      <c r="AA38" s="67">
        <v>0</v>
      </c>
      <c r="AB38">
        <v>0</v>
      </c>
      <c r="AC38" t="str">
        <f t="shared" si="10"/>
        <v>20080399</v>
      </c>
      <c r="AD38" s="67">
        <v>0</v>
      </c>
      <c r="AE38" s="67">
        <v>0</v>
      </c>
      <c r="AF38">
        <f t="shared" si="8"/>
        <v>0</v>
      </c>
      <c r="AG38">
        <f t="shared" si="9"/>
        <v>0</v>
      </c>
    </row>
    <row r="39" spans="3:33" x14ac:dyDescent="0.25">
      <c r="C39" s="21">
        <v>1021160</v>
      </c>
      <c r="D39" s="22" t="s">
        <v>105</v>
      </c>
      <c r="E39" s="22" t="s">
        <v>271</v>
      </c>
      <c r="F39" s="10" t="str">
        <f t="shared" si="11"/>
        <v>10211601</v>
      </c>
      <c r="G39" s="12">
        <v>0</v>
      </c>
      <c r="H39" s="10" t="str">
        <f t="shared" si="12"/>
        <v>10211602</v>
      </c>
      <c r="I39" s="1">
        <v>0</v>
      </c>
      <c r="J39" s="11">
        <v>0</v>
      </c>
      <c r="K39" t="str">
        <f t="shared" si="13"/>
        <v>10211603</v>
      </c>
      <c r="L39">
        <v>1724</v>
      </c>
      <c r="M39">
        <v>0</v>
      </c>
      <c r="N39" t="str">
        <f t="shared" si="14"/>
        <v>10211604</v>
      </c>
      <c r="O39">
        <v>2457</v>
      </c>
      <c r="P39">
        <v>0</v>
      </c>
      <c r="Q39" t="str">
        <f t="shared" si="15"/>
        <v>10211605</v>
      </c>
      <c r="R39">
        <v>0</v>
      </c>
      <c r="S39">
        <v>0</v>
      </c>
      <c r="T39" t="str">
        <f t="shared" si="16"/>
        <v>10211606</v>
      </c>
      <c r="U39" s="67">
        <v>0</v>
      </c>
      <c r="V39">
        <v>0</v>
      </c>
      <c r="W39" t="str">
        <f t="shared" si="17"/>
        <v>10211607</v>
      </c>
      <c r="X39">
        <v>0</v>
      </c>
      <c r="Y39">
        <v>0</v>
      </c>
      <c r="Z39" t="str">
        <f t="shared" si="18"/>
        <v>10211608</v>
      </c>
      <c r="AA39" s="67">
        <v>0</v>
      </c>
      <c r="AB39">
        <v>0</v>
      </c>
      <c r="AC39" t="str">
        <f t="shared" si="10"/>
        <v>10211609</v>
      </c>
      <c r="AD39" s="67">
        <v>3024</v>
      </c>
      <c r="AE39" s="67">
        <v>2</v>
      </c>
      <c r="AF39">
        <f t="shared" si="8"/>
        <v>7205</v>
      </c>
      <c r="AG39">
        <f t="shared" si="9"/>
        <v>2</v>
      </c>
    </row>
    <row r="40" spans="3:33" x14ac:dyDescent="0.25">
      <c r="C40" s="21">
        <v>1020200</v>
      </c>
      <c r="D40" s="22" t="s">
        <v>119</v>
      </c>
      <c r="E40" s="22" t="s">
        <v>283</v>
      </c>
      <c r="F40" s="10" t="str">
        <f t="shared" si="11"/>
        <v>10202001</v>
      </c>
      <c r="G40" s="12">
        <v>0</v>
      </c>
      <c r="H40" s="10" t="str">
        <f t="shared" si="12"/>
        <v>10202002</v>
      </c>
      <c r="I40" s="1">
        <v>0</v>
      </c>
      <c r="J40" s="11">
        <v>0</v>
      </c>
      <c r="K40" t="str">
        <f t="shared" si="13"/>
        <v>10202003</v>
      </c>
      <c r="L40">
        <v>0</v>
      </c>
      <c r="M40">
        <v>0</v>
      </c>
      <c r="N40" t="str">
        <f t="shared" si="14"/>
        <v>10202004</v>
      </c>
      <c r="O40">
        <v>0</v>
      </c>
      <c r="P40">
        <v>0</v>
      </c>
      <c r="Q40" t="str">
        <f t="shared" si="15"/>
        <v>10202005</v>
      </c>
      <c r="R40">
        <v>0</v>
      </c>
      <c r="S40">
        <v>0</v>
      </c>
      <c r="T40" t="str">
        <f t="shared" si="16"/>
        <v>10202006</v>
      </c>
      <c r="U40" s="67">
        <v>0</v>
      </c>
      <c r="V40">
        <v>0</v>
      </c>
      <c r="W40" t="str">
        <f t="shared" si="17"/>
        <v>10202007</v>
      </c>
      <c r="X40">
        <v>0</v>
      </c>
      <c r="Y40">
        <v>0</v>
      </c>
      <c r="Z40" t="str">
        <f t="shared" si="18"/>
        <v>10202008</v>
      </c>
      <c r="AA40" s="67">
        <v>0</v>
      </c>
      <c r="AB40">
        <v>0</v>
      </c>
      <c r="AC40" t="str">
        <f t="shared" si="10"/>
        <v>10202009</v>
      </c>
      <c r="AD40" s="67">
        <v>0</v>
      </c>
      <c r="AE40" s="67">
        <v>0</v>
      </c>
      <c r="AF40">
        <f t="shared" si="8"/>
        <v>0</v>
      </c>
      <c r="AG40">
        <f t="shared" si="9"/>
        <v>0</v>
      </c>
    </row>
    <row r="41" spans="3:33" x14ac:dyDescent="0.25">
      <c r="C41" s="21">
        <v>1010210</v>
      </c>
      <c r="D41" s="22" t="s">
        <v>139</v>
      </c>
      <c r="E41" s="22" t="s">
        <v>238</v>
      </c>
      <c r="F41" s="10" t="str">
        <f t="shared" si="11"/>
        <v>10102101</v>
      </c>
      <c r="G41" s="12">
        <v>618</v>
      </c>
      <c r="H41" s="10" t="str">
        <f t="shared" si="12"/>
        <v>10102102</v>
      </c>
      <c r="I41" s="1">
        <v>0</v>
      </c>
      <c r="J41" s="11">
        <v>0</v>
      </c>
      <c r="K41" t="str">
        <f t="shared" si="13"/>
        <v>10102103</v>
      </c>
      <c r="L41">
        <v>1032</v>
      </c>
      <c r="M41">
        <v>0</v>
      </c>
      <c r="N41" t="str">
        <f t="shared" si="14"/>
        <v>10102104</v>
      </c>
      <c r="O41">
        <v>0</v>
      </c>
      <c r="P41">
        <v>0</v>
      </c>
      <c r="Q41" t="str">
        <f t="shared" si="15"/>
        <v>10102105</v>
      </c>
      <c r="R41">
        <v>0</v>
      </c>
      <c r="S41">
        <v>0</v>
      </c>
      <c r="T41" t="str">
        <f t="shared" si="16"/>
        <v>10102106</v>
      </c>
      <c r="U41" s="67">
        <v>0</v>
      </c>
      <c r="V41">
        <v>0</v>
      </c>
      <c r="W41" t="str">
        <f t="shared" si="17"/>
        <v>10102107</v>
      </c>
      <c r="X41">
        <v>0</v>
      </c>
      <c r="Y41">
        <v>0</v>
      </c>
      <c r="Z41" t="str">
        <f t="shared" si="18"/>
        <v>10102108</v>
      </c>
      <c r="AA41">
        <v>2538</v>
      </c>
      <c r="AB41">
        <v>9</v>
      </c>
      <c r="AC41" t="str">
        <f t="shared" si="10"/>
        <v>10102109</v>
      </c>
      <c r="AD41" s="67">
        <v>0</v>
      </c>
      <c r="AE41" s="67">
        <v>0</v>
      </c>
      <c r="AF41">
        <f t="shared" si="8"/>
        <v>4188</v>
      </c>
      <c r="AG41">
        <f t="shared" si="9"/>
        <v>9</v>
      </c>
    </row>
    <row r="42" spans="3:33" x14ac:dyDescent="0.25">
      <c r="C42" s="21">
        <v>2002427</v>
      </c>
      <c r="D42" s="22" t="s">
        <v>137</v>
      </c>
      <c r="E42" s="22" t="s">
        <v>297</v>
      </c>
      <c r="F42" s="10" t="str">
        <f t="shared" si="11"/>
        <v>20024271</v>
      </c>
      <c r="G42" s="12">
        <v>0</v>
      </c>
      <c r="H42" s="10" t="str">
        <f t="shared" si="12"/>
        <v>20024272</v>
      </c>
      <c r="I42" s="1">
        <v>0</v>
      </c>
      <c r="J42" s="11">
        <v>0</v>
      </c>
      <c r="K42" t="str">
        <f t="shared" si="13"/>
        <v>20024273</v>
      </c>
      <c r="L42">
        <v>0</v>
      </c>
      <c r="M42">
        <v>0</v>
      </c>
      <c r="N42" t="str">
        <f t="shared" si="14"/>
        <v>20024274</v>
      </c>
      <c r="O42">
        <v>0</v>
      </c>
      <c r="P42">
        <v>0</v>
      </c>
      <c r="Q42" t="str">
        <f t="shared" si="15"/>
        <v>20024275</v>
      </c>
      <c r="R42">
        <v>0</v>
      </c>
      <c r="S42">
        <v>0</v>
      </c>
      <c r="T42" t="str">
        <f t="shared" si="16"/>
        <v>20024276</v>
      </c>
      <c r="U42">
        <v>2878</v>
      </c>
      <c r="V42">
        <v>3</v>
      </c>
      <c r="W42" t="str">
        <f t="shared" si="17"/>
        <v>20024277</v>
      </c>
      <c r="X42">
        <v>0</v>
      </c>
      <c r="Y42">
        <v>0</v>
      </c>
      <c r="Z42" t="str">
        <f t="shared" si="18"/>
        <v>20024278</v>
      </c>
      <c r="AA42" s="67">
        <v>0</v>
      </c>
      <c r="AB42">
        <v>0</v>
      </c>
      <c r="AC42" t="str">
        <f t="shared" si="10"/>
        <v>20024279</v>
      </c>
      <c r="AD42" s="67">
        <v>0</v>
      </c>
      <c r="AE42" s="67">
        <v>0</v>
      </c>
      <c r="AF42">
        <f t="shared" si="8"/>
        <v>2878</v>
      </c>
      <c r="AG42">
        <f t="shared" si="9"/>
        <v>3</v>
      </c>
    </row>
    <row r="43" spans="3:33" x14ac:dyDescent="0.25">
      <c r="C43" s="21">
        <v>1004258</v>
      </c>
      <c r="D43" s="22" t="s">
        <v>137</v>
      </c>
      <c r="E43" s="22" t="s">
        <v>256</v>
      </c>
      <c r="F43" s="10" t="str">
        <f t="shared" si="11"/>
        <v>10042581</v>
      </c>
      <c r="G43" s="12">
        <v>0</v>
      </c>
      <c r="H43" s="10" t="str">
        <f t="shared" si="12"/>
        <v>10042582</v>
      </c>
      <c r="I43" s="1">
        <v>0</v>
      </c>
      <c r="J43" s="11">
        <v>0</v>
      </c>
      <c r="K43" t="str">
        <f t="shared" si="13"/>
        <v>10042583</v>
      </c>
      <c r="L43">
        <v>0</v>
      </c>
      <c r="M43">
        <v>0</v>
      </c>
      <c r="N43" t="str">
        <f t="shared" si="14"/>
        <v>10042584</v>
      </c>
      <c r="O43">
        <v>3299</v>
      </c>
      <c r="P43">
        <v>18</v>
      </c>
      <c r="Q43" t="str">
        <f t="shared" si="15"/>
        <v>10042585</v>
      </c>
      <c r="R43">
        <v>0</v>
      </c>
      <c r="S43">
        <v>0</v>
      </c>
      <c r="T43" t="str">
        <f t="shared" si="16"/>
        <v>10042586</v>
      </c>
      <c r="U43" s="67">
        <v>0</v>
      </c>
      <c r="V43">
        <v>0</v>
      </c>
      <c r="W43" t="str">
        <f t="shared" si="17"/>
        <v>10042587</v>
      </c>
      <c r="X43">
        <v>0</v>
      </c>
      <c r="Y43">
        <v>0</v>
      </c>
      <c r="Z43" t="str">
        <f t="shared" si="18"/>
        <v>10042588</v>
      </c>
      <c r="AA43" s="67">
        <v>0</v>
      </c>
      <c r="AB43">
        <v>0</v>
      </c>
      <c r="AC43" t="str">
        <f t="shared" si="10"/>
        <v>10042589</v>
      </c>
      <c r="AD43" s="67">
        <v>0</v>
      </c>
      <c r="AE43" s="67">
        <v>0</v>
      </c>
      <c r="AF43">
        <f t="shared" si="8"/>
        <v>3299</v>
      </c>
      <c r="AG43">
        <f t="shared" si="9"/>
        <v>18</v>
      </c>
    </row>
    <row r="44" spans="3:33" x14ac:dyDescent="0.25">
      <c r="C44" s="21">
        <v>1018976</v>
      </c>
      <c r="D44" s="22" t="s">
        <v>88</v>
      </c>
      <c r="E44" s="22" t="s">
        <v>247</v>
      </c>
      <c r="F44" s="10" t="str">
        <f t="shared" si="11"/>
        <v>10189761</v>
      </c>
      <c r="G44" s="12">
        <v>503</v>
      </c>
      <c r="H44" s="10" t="str">
        <f t="shared" si="12"/>
        <v>10189762</v>
      </c>
      <c r="I44" s="1">
        <v>0</v>
      </c>
      <c r="J44" s="11">
        <v>0</v>
      </c>
      <c r="K44" t="str">
        <f t="shared" si="13"/>
        <v>10189763</v>
      </c>
      <c r="L44">
        <v>1404</v>
      </c>
      <c r="M44">
        <v>0</v>
      </c>
      <c r="N44" t="str">
        <f t="shared" si="14"/>
        <v>10189764</v>
      </c>
      <c r="O44">
        <v>0</v>
      </c>
      <c r="P44">
        <v>0</v>
      </c>
      <c r="Q44" t="str">
        <f t="shared" si="15"/>
        <v>10189765</v>
      </c>
      <c r="R44">
        <v>0</v>
      </c>
      <c r="S44">
        <v>0</v>
      </c>
      <c r="T44" t="str">
        <f t="shared" si="16"/>
        <v>10189766</v>
      </c>
      <c r="U44">
        <v>2246</v>
      </c>
      <c r="V44">
        <v>0</v>
      </c>
      <c r="W44" t="str">
        <f t="shared" si="17"/>
        <v>10189767</v>
      </c>
      <c r="X44">
        <v>0</v>
      </c>
      <c r="Y44">
        <v>0</v>
      </c>
      <c r="Z44" t="str">
        <f t="shared" si="18"/>
        <v>10189768</v>
      </c>
      <c r="AA44" s="67">
        <v>0</v>
      </c>
      <c r="AB44">
        <v>0</v>
      </c>
      <c r="AC44" t="str">
        <f t="shared" si="10"/>
        <v>10189769</v>
      </c>
      <c r="AD44" s="67">
        <v>3542</v>
      </c>
      <c r="AE44" s="67">
        <v>3</v>
      </c>
      <c r="AF44">
        <f t="shared" si="8"/>
        <v>7695</v>
      </c>
      <c r="AG44">
        <f t="shared" si="9"/>
        <v>3</v>
      </c>
    </row>
    <row r="45" spans="3:33" x14ac:dyDescent="0.25">
      <c r="C45" s="21">
        <v>1010223</v>
      </c>
      <c r="D45" s="22" t="s">
        <v>140</v>
      </c>
      <c r="E45" s="22" t="s">
        <v>296</v>
      </c>
      <c r="F45" s="10" t="str">
        <f t="shared" si="11"/>
        <v>10102231</v>
      </c>
      <c r="G45" s="12">
        <v>0</v>
      </c>
      <c r="H45" s="10" t="str">
        <f t="shared" si="12"/>
        <v>10102232</v>
      </c>
      <c r="I45" s="1">
        <v>0</v>
      </c>
      <c r="J45" s="11">
        <v>0</v>
      </c>
      <c r="K45" t="str">
        <f t="shared" si="13"/>
        <v>10102233</v>
      </c>
      <c r="L45">
        <v>1086</v>
      </c>
      <c r="M45">
        <v>0</v>
      </c>
      <c r="N45" t="str">
        <f t="shared" si="14"/>
        <v>10102234</v>
      </c>
      <c r="O45">
        <v>0</v>
      </c>
      <c r="P45">
        <v>0</v>
      </c>
      <c r="Q45" t="str">
        <f t="shared" si="15"/>
        <v>10102235</v>
      </c>
      <c r="R45">
        <v>0</v>
      </c>
      <c r="S45">
        <v>0</v>
      </c>
      <c r="T45" t="str">
        <f t="shared" si="16"/>
        <v>10102236</v>
      </c>
      <c r="U45" s="67">
        <v>0</v>
      </c>
      <c r="V45">
        <v>0</v>
      </c>
      <c r="W45" t="str">
        <f t="shared" si="17"/>
        <v>10102237</v>
      </c>
      <c r="X45">
        <v>0</v>
      </c>
      <c r="Y45">
        <v>0</v>
      </c>
      <c r="Z45" t="str">
        <f t="shared" si="18"/>
        <v>10102238</v>
      </c>
      <c r="AA45" s="67">
        <v>0</v>
      </c>
      <c r="AB45">
        <v>0</v>
      </c>
      <c r="AC45" t="str">
        <f t="shared" si="10"/>
        <v>10102239</v>
      </c>
      <c r="AD45" s="67">
        <v>0</v>
      </c>
      <c r="AE45" s="67">
        <v>0</v>
      </c>
      <c r="AF45">
        <f t="shared" si="8"/>
        <v>1086</v>
      </c>
      <c r="AG45">
        <f t="shared" si="9"/>
        <v>0</v>
      </c>
    </row>
    <row r="46" spans="3:33" x14ac:dyDescent="0.25">
      <c r="C46" s="21">
        <v>1022028</v>
      </c>
      <c r="D46" s="22" t="s">
        <v>141</v>
      </c>
      <c r="E46" s="22" t="s">
        <v>299</v>
      </c>
      <c r="F46" s="10" t="str">
        <f t="shared" si="11"/>
        <v>10220281</v>
      </c>
      <c r="G46" s="12">
        <v>0</v>
      </c>
      <c r="H46" s="10" t="str">
        <f t="shared" si="12"/>
        <v>10220282</v>
      </c>
      <c r="I46" s="1">
        <v>0</v>
      </c>
      <c r="J46" s="11">
        <v>0</v>
      </c>
      <c r="K46" t="str">
        <f t="shared" si="13"/>
        <v>10220283</v>
      </c>
      <c r="L46">
        <v>0</v>
      </c>
      <c r="M46">
        <v>0</v>
      </c>
      <c r="N46" t="str">
        <f t="shared" si="14"/>
        <v>10220284</v>
      </c>
      <c r="O46">
        <v>0</v>
      </c>
      <c r="P46">
        <v>0</v>
      </c>
      <c r="Q46" t="str">
        <f t="shared" si="15"/>
        <v>10220285</v>
      </c>
      <c r="R46">
        <v>0</v>
      </c>
      <c r="S46">
        <v>0</v>
      </c>
      <c r="T46" t="str">
        <f t="shared" si="16"/>
        <v>10220286</v>
      </c>
      <c r="U46" s="67">
        <v>0</v>
      </c>
      <c r="V46">
        <v>0</v>
      </c>
      <c r="W46" t="str">
        <f t="shared" si="17"/>
        <v>10220287</v>
      </c>
      <c r="X46">
        <v>0</v>
      </c>
      <c r="Y46">
        <v>0</v>
      </c>
      <c r="Z46" t="str">
        <f t="shared" si="18"/>
        <v>10220288</v>
      </c>
      <c r="AA46" s="67">
        <v>0</v>
      </c>
      <c r="AB46">
        <v>0</v>
      </c>
      <c r="AC46" t="str">
        <f t="shared" si="10"/>
        <v>10220289</v>
      </c>
      <c r="AD46" s="67">
        <v>0</v>
      </c>
      <c r="AE46" s="67">
        <v>0</v>
      </c>
      <c r="AF46">
        <f t="shared" si="8"/>
        <v>0</v>
      </c>
      <c r="AG46">
        <f t="shared" si="9"/>
        <v>0</v>
      </c>
    </row>
    <row r="47" spans="3:33" x14ac:dyDescent="0.25">
      <c r="C47" s="21">
        <v>1017387</v>
      </c>
      <c r="D47" s="22" t="s">
        <v>142</v>
      </c>
      <c r="E47" s="22" t="s">
        <v>251</v>
      </c>
      <c r="F47" s="10" t="str">
        <f t="shared" si="11"/>
        <v>10173871</v>
      </c>
      <c r="G47" s="12">
        <v>1404</v>
      </c>
      <c r="H47" s="10" t="str">
        <f t="shared" si="12"/>
        <v>10173872</v>
      </c>
      <c r="I47" s="1">
        <v>0</v>
      </c>
      <c r="J47" s="11">
        <v>0</v>
      </c>
      <c r="K47" t="str">
        <f t="shared" si="13"/>
        <v>10173873</v>
      </c>
      <c r="L47">
        <v>0</v>
      </c>
      <c r="M47">
        <v>0</v>
      </c>
      <c r="N47" t="str">
        <f t="shared" si="14"/>
        <v>10173874</v>
      </c>
      <c r="O47">
        <v>0</v>
      </c>
      <c r="P47">
        <v>0</v>
      </c>
      <c r="Q47" t="str">
        <f t="shared" si="15"/>
        <v>10173875</v>
      </c>
      <c r="R47">
        <v>0</v>
      </c>
      <c r="S47">
        <v>0</v>
      </c>
      <c r="T47" t="str">
        <f t="shared" si="16"/>
        <v>10173876</v>
      </c>
      <c r="U47" s="67">
        <v>0</v>
      </c>
      <c r="V47">
        <v>0</v>
      </c>
      <c r="W47" t="str">
        <f t="shared" si="17"/>
        <v>10173877</v>
      </c>
      <c r="X47">
        <v>0</v>
      </c>
      <c r="Y47">
        <v>0</v>
      </c>
      <c r="Z47" t="str">
        <f t="shared" si="18"/>
        <v>10173878</v>
      </c>
      <c r="AA47" s="67">
        <v>0</v>
      </c>
      <c r="AB47">
        <v>0</v>
      </c>
      <c r="AC47" t="str">
        <f t="shared" si="10"/>
        <v>10173879</v>
      </c>
      <c r="AD47" s="67">
        <v>0</v>
      </c>
      <c r="AE47" s="67">
        <v>0</v>
      </c>
      <c r="AF47">
        <f t="shared" si="8"/>
        <v>1404</v>
      </c>
      <c r="AG47">
        <f t="shared" si="9"/>
        <v>0</v>
      </c>
    </row>
    <row r="48" spans="3:33" x14ac:dyDescent="0.25">
      <c r="C48" s="21">
        <v>1014198</v>
      </c>
      <c r="D48" s="22" t="s">
        <v>214</v>
      </c>
      <c r="E48" s="22" t="s">
        <v>315</v>
      </c>
      <c r="F48" s="10" t="str">
        <f t="shared" si="11"/>
        <v>10141981</v>
      </c>
      <c r="G48" s="12">
        <v>0</v>
      </c>
      <c r="H48" s="10" t="str">
        <f t="shared" si="12"/>
        <v>10141982</v>
      </c>
      <c r="I48" s="1">
        <v>0</v>
      </c>
      <c r="J48" s="11">
        <v>0</v>
      </c>
      <c r="K48" t="str">
        <f t="shared" si="13"/>
        <v>10141983</v>
      </c>
      <c r="L48">
        <v>0</v>
      </c>
      <c r="M48">
        <v>0</v>
      </c>
      <c r="N48" t="str">
        <f t="shared" si="14"/>
        <v>10141984</v>
      </c>
      <c r="O48">
        <v>2246</v>
      </c>
      <c r="P48">
        <v>0</v>
      </c>
      <c r="Q48" t="str">
        <f t="shared" si="15"/>
        <v>10141985</v>
      </c>
      <c r="R48">
        <v>3088</v>
      </c>
      <c r="S48">
        <v>7</v>
      </c>
      <c r="T48" t="str">
        <f t="shared" si="16"/>
        <v>10141986</v>
      </c>
      <c r="U48" s="67">
        <v>0</v>
      </c>
      <c r="V48">
        <v>0</v>
      </c>
      <c r="W48" t="str">
        <f t="shared" si="17"/>
        <v>10141987</v>
      </c>
      <c r="X48">
        <v>0</v>
      </c>
      <c r="Y48">
        <v>0</v>
      </c>
      <c r="Z48" t="str">
        <f t="shared" si="18"/>
        <v>10141988</v>
      </c>
      <c r="AA48">
        <v>1458</v>
      </c>
      <c r="AB48">
        <v>0</v>
      </c>
      <c r="AC48" t="str">
        <f t="shared" si="10"/>
        <v>10141989</v>
      </c>
      <c r="AD48" s="67">
        <v>0</v>
      </c>
      <c r="AE48" s="67">
        <v>0</v>
      </c>
      <c r="AF48">
        <f t="shared" si="8"/>
        <v>6792</v>
      </c>
      <c r="AG48">
        <f t="shared" si="9"/>
        <v>7</v>
      </c>
    </row>
    <row r="49" spans="3:33" x14ac:dyDescent="0.25">
      <c r="C49" s="21">
        <v>2007723</v>
      </c>
      <c r="D49" s="22" t="s">
        <v>101</v>
      </c>
      <c r="E49" s="22" t="s">
        <v>267</v>
      </c>
      <c r="F49" s="10" t="str">
        <f t="shared" si="11"/>
        <v>20077231</v>
      </c>
      <c r="G49" s="12">
        <v>0</v>
      </c>
      <c r="H49" s="10" t="str">
        <f t="shared" si="12"/>
        <v>20077232</v>
      </c>
      <c r="I49" s="1">
        <v>0</v>
      </c>
      <c r="J49" s="11">
        <v>0</v>
      </c>
      <c r="K49" t="str">
        <f t="shared" si="13"/>
        <v>20077233</v>
      </c>
      <c r="L49">
        <v>0</v>
      </c>
      <c r="M49">
        <v>0</v>
      </c>
      <c r="N49" t="str">
        <f t="shared" si="14"/>
        <v>20077234</v>
      </c>
      <c r="O49">
        <v>0</v>
      </c>
      <c r="P49">
        <v>0</v>
      </c>
      <c r="Q49" t="str">
        <f t="shared" si="15"/>
        <v>20077235</v>
      </c>
      <c r="R49">
        <v>0</v>
      </c>
      <c r="S49">
        <v>0</v>
      </c>
      <c r="T49" t="str">
        <f t="shared" si="16"/>
        <v>20077236</v>
      </c>
      <c r="U49" s="67">
        <v>0</v>
      </c>
      <c r="V49">
        <v>0</v>
      </c>
      <c r="W49" t="str">
        <f t="shared" si="17"/>
        <v>20077237</v>
      </c>
      <c r="X49">
        <v>0</v>
      </c>
      <c r="Y49">
        <v>0</v>
      </c>
      <c r="Z49" t="str">
        <f t="shared" si="18"/>
        <v>20077238</v>
      </c>
      <c r="AA49" s="67">
        <v>0</v>
      </c>
      <c r="AB49">
        <v>0</v>
      </c>
      <c r="AC49" t="str">
        <f t="shared" si="10"/>
        <v>20077239</v>
      </c>
      <c r="AD49" s="67">
        <v>0</v>
      </c>
      <c r="AE49" s="67">
        <v>0</v>
      </c>
      <c r="AF49">
        <f t="shared" si="8"/>
        <v>0</v>
      </c>
      <c r="AG49">
        <f t="shared" si="9"/>
        <v>0</v>
      </c>
    </row>
    <row r="50" spans="3:33" x14ac:dyDescent="0.25">
      <c r="C50" s="21">
        <v>1018978</v>
      </c>
      <c r="D50" s="22" t="s">
        <v>93</v>
      </c>
      <c r="E50" s="22" t="s">
        <v>249</v>
      </c>
      <c r="F50" s="10" t="str">
        <f t="shared" si="11"/>
        <v>10189781</v>
      </c>
      <c r="G50" s="12">
        <v>840</v>
      </c>
      <c r="H50" s="10" t="str">
        <f t="shared" si="12"/>
        <v>10189782</v>
      </c>
      <c r="I50" s="1">
        <v>0</v>
      </c>
      <c r="J50" s="11">
        <v>0</v>
      </c>
      <c r="K50" t="str">
        <f t="shared" si="13"/>
        <v>10189783</v>
      </c>
      <c r="L50">
        <v>0</v>
      </c>
      <c r="M50">
        <v>0</v>
      </c>
      <c r="N50" t="str">
        <f t="shared" si="14"/>
        <v>10189784</v>
      </c>
      <c r="O50">
        <v>2878</v>
      </c>
      <c r="P50">
        <v>11</v>
      </c>
      <c r="Q50" t="str">
        <f t="shared" si="15"/>
        <v>10189785</v>
      </c>
      <c r="R50">
        <v>2878</v>
      </c>
      <c r="S50">
        <v>6</v>
      </c>
      <c r="T50" t="str">
        <f t="shared" si="16"/>
        <v>10189786</v>
      </c>
      <c r="U50" s="67">
        <v>0</v>
      </c>
      <c r="V50">
        <v>0</v>
      </c>
      <c r="W50" t="str">
        <f t="shared" si="17"/>
        <v>10189787</v>
      </c>
      <c r="X50">
        <v>0</v>
      </c>
      <c r="Y50">
        <v>0</v>
      </c>
      <c r="Z50" t="str">
        <f t="shared" si="18"/>
        <v>10189788</v>
      </c>
      <c r="AA50">
        <v>2538</v>
      </c>
      <c r="AB50">
        <v>9</v>
      </c>
      <c r="AC50" t="str">
        <f t="shared" si="10"/>
        <v>10189789</v>
      </c>
      <c r="AD50" s="67">
        <v>0</v>
      </c>
      <c r="AE50" s="67">
        <v>0</v>
      </c>
      <c r="AF50">
        <f t="shared" si="8"/>
        <v>9134</v>
      </c>
      <c r="AG50">
        <f t="shared" si="9"/>
        <v>26</v>
      </c>
    </row>
    <row r="51" spans="3:33" x14ac:dyDescent="0.25">
      <c r="C51" s="21">
        <v>1017370</v>
      </c>
      <c r="D51" s="22" t="s">
        <v>190</v>
      </c>
      <c r="E51" s="22" t="s">
        <v>333</v>
      </c>
      <c r="F51" s="10" t="str">
        <f t="shared" si="11"/>
        <v>10173701</v>
      </c>
      <c r="G51" s="12">
        <v>0</v>
      </c>
      <c r="H51" s="10" t="str">
        <f t="shared" si="12"/>
        <v>10173702</v>
      </c>
      <c r="I51" s="1">
        <v>0</v>
      </c>
      <c r="J51" s="11">
        <v>0</v>
      </c>
      <c r="K51" t="str">
        <f t="shared" si="13"/>
        <v>10173703</v>
      </c>
      <c r="L51">
        <v>2117</v>
      </c>
      <c r="M51">
        <v>0</v>
      </c>
      <c r="N51" t="str">
        <f t="shared" si="14"/>
        <v>10173704</v>
      </c>
      <c r="O51">
        <v>0</v>
      </c>
      <c r="P51">
        <v>0</v>
      </c>
      <c r="Q51" t="str">
        <f t="shared" si="15"/>
        <v>10173705</v>
      </c>
      <c r="R51">
        <v>2667</v>
      </c>
      <c r="S51">
        <v>5</v>
      </c>
      <c r="T51" t="str">
        <f t="shared" si="16"/>
        <v>10173706</v>
      </c>
      <c r="U51">
        <v>3510</v>
      </c>
      <c r="V51">
        <v>5</v>
      </c>
      <c r="W51" t="str">
        <f t="shared" si="17"/>
        <v>10173707</v>
      </c>
      <c r="X51">
        <v>0</v>
      </c>
      <c r="Y51">
        <v>0</v>
      </c>
      <c r="Z51" t="str">
        <f t="shared" si="18"/>
        <v>10173708</v>
      </c>
      <c r="AA51">
        <v>2214</v>
      </c>
      <c r="AB51">
        <v>6</v>
      </c>
      <c r="AC51" t="str">
        <f t="shared" si="10"/>
        <v>10173709</v>
      </c>
      <c r="AD51" s="67">
        <v>0</v>
      </c>
      <c r="AE51" s="67">
        <v>0</v>
      </c>
      <c r="AF51">
        <f t="shared" si="8"/>
        <v>10508</v>
      </c>
      <c r="AG51">
        <f t="shared" si="9"/>
        <v>16</v>
      </c>
    </row>
    <row r="52" spans="3:33" x14ac:dyDescent="0.25">
      <c r="C52" s="21">
        <v>1020976</v>
      </c>
      <c r="D52" s="22" t="s">
        <v>231</v>
      </c>
      <c r="E52" s="22" t="s">
        <v>261</v>
      </c>
      <c r="F52" s="10" t="str">
        <f t="shared" si="11"/>
        <v>10209761</v>
      </c>
      <c r="G52" s="12">
        <v>0</v>
      </c>
      <c r="H52" s="10" t="str">
        <f t="shared" si="12"/>
        <v>10209762</v>
      </c>
      <c r="I52" s="1">
        <v>0</v>
      </c>
      <c r="J52" s="11">
        <v>0</v>
      </c>
      <c r="K52" t="str">
        <f t="shared" si="13"/>
        <v>10209763</v>
      </c>
      <c r="L52">
        <v>0</v>
      </c>
      <c r="M52">
        <v>0</v>
      </c>
      <c r="N52" t="str">
        <f t="shared" si="14"/>
        <v>10209764</v>
      </c>
      <c r="O52">
        <v>0</v>
      </c>
      <c r="P52">
        <v>0</v>
      </c>
      <c r="Q52" t="str">
        <f t="shared" si="15"/>
        <v>10209765</v>
      </c>
      <c r="R52">
        <v>0</v>
      </c>
      <c r="S52">
        <v>0</v>
      </c>
      <c r="T52" t="str">
        <f t="shared" si="16"/>
        <v>10209766</v>
      </c>
      <c r="U52" s="67">
        <v>0</v>
      </c>
      <c r="V52">
        <v>0</v>
      </c>
      <c r="W52" t="str">
        <f t="shared" si="17"/>
        <v>10209767</v>
      </c>
      <c r="X52">
        <v>0</v>
      </c>
      <c r="Y52">
        <v>0</v>
      </c>
      <c r="Z52" t="str">
        <f t="shared" si="18"/>
        <v>10209768</v>
      </c>
      <c r="AA52" s="67">
        <v>0</v>
      </c>
      <c r="AB52">
        <v>0</v>
      </c>
      <c r="AC52" t="str">
        <f t="shared" si="10"/>
        <v>10209769</v>
      </c>
      <c r="AD52" s="67">
        <v>0</v>
      </c>
      <c r="AE52" s="67">
        <v>0</v>
      </c>
      <c r="AF52">
        <f t="shared" si="8"/>
        <v>0</v>
      </c>
      <c r="AG52">
        <f t="shared" si="9"/>
        <v>0</v>
      </c>
    </row>
    <row r="53" spans="3:33" x14ac:dyDescent="0.25">
      <c r="C53" s="21">
        <v>2001096</v>
      </c>
      <c r="D53" s="22" t="s">
        <v>64</v>
      </c>
      <c r="E53" s="22" t="s">
        <v>236</v>
      </c>
      <c r="F53" s="10" t="str">
        <f t="shared" si="11"/>
        <v>20010961</v>
      </c>
      <c r="G53" s="12">
        <v>0</v>
      </c>
      <c r="H53" s="10" t="str">
        <f t="shared" si="12"/>
        <v>20010962</v>
      </c>
      <c r="I53" s="1">
        <v>0</v>
      </c>
      <c r="J53" s="11">
        <v>0</v>
      </c>
      <c r="K53" t="str">
        <f t="shared" si="13"/>
        <v>20010963</v>
      </c>
      <c r="L53">
        <v>0</v>
      </c>
      <c r="M53">
        <v>0</v>
      </c>
      <c r="N53" t="str">
        <f t="shared" si="14"/>
        <v>20010964</v>
      </c>
      <c r="O53">
        <v>0</v>
      </c>
      <c r="P53">
        <v>0</v>
      </c>
      <c r="Q53" t="str">
        <f t="shared" si="15"/>
        <v>20010965</v>
      </c>
      <c r="R53">
        <v>0</v>
      </c>
      <c r="S53">
        <v>0</v>
      </c>
      <c r="T53" t="str">
        <f t="shared" si="16"/>
        <v>20010966</v>
      </c>
      <c r="U53">
        <v>3088</v>
      </c>
      <c r="V53">
        <v>3</v>
      </c>
      <c r="W53" t="str">
        <f t="shared" si="17"/>
        <v>20010967</v>
      </c>
      <c r="X53">
        <v>0</v>
      </c>
      <c r="Y53">
        <v>0</v>
      </c>
      <c r="Z53" t="str">
        <f t="shared" si="18"/>
        <v>20010968</v>
      </c>
      <c r="AA53" s="67">
        <v>0</v>
      </c>
      <c r="AB53">
        <v>0</v>
      </c>
      <c r="AC53" t="str">
        <f t="shared" si="10"/>
        <v>20010969</v>
      </c>
      <c r="AD53" s="67">
        <v>3283</v>
      </c>
      <c r="AE53" s="67">
        <v>2</v>
      </c>
      <c r="AF53">
        <f t="shared" si="8"/>
        <v>6371</v>
      </c>
      <c r="AG53">
        <f t="shared" si="9"/>
        <v>5</v>
      </c>
    </row>
    <row r="54" spans="3:33" x14ac:dyDescent="0.25">
      <c r="C54" s="21">
        <v>1001597</v>
      </c>
      <c r="D54" s="22" t="s">
        <v>164</v>
      </c>
      <c r="E54" s="22" t="s">
        <v>319</v>
      </c>
      <c r="F54" s="10" t="str">
        <f t="shared" si="11"/>
        <v>10015971</v>
      </c>
      <c r="G54" s="12">
        <v>0</v>
      </c>
      <c r="H54" s="10" t="str">
        <f t="shared" si="12"/>
        <v>10015972</v>
      </c>
      <c r="I54" s="1">
        <v>0</v>
      </c>
      <c r="J54" s="11">
        <v>0</v>
      </c>
      <c r="K54" t="str">
        <f t="shared" si="13"/>
        <v>10015973</v>
      </c>
      <c r="L54">
        <v>0</v>
      </c>
      <c r="M54">
        <v>0</v>
      </c>
      <c r="N54" t="str">
        <f t="shared" si="14"/>
        <v>10015974</v>
      </c>
      <c r="O54">
        <v>0</v>
      </c>
      <c r="P54">
        <v>0</v>
      </c>
      <c r="Q54" t="str">
        <f t="shared" si="15"/>
        <v>10015975</v>
      </c>
      <c r="R54">
        <v>0</v>
      </c>
      <c r="S54">
        <v>0</v>
      </c>
      <c r="T54" t="str">
        <f t="shared" si="16"/>
        <v>10015976</v>
      </c>
      <c r="U54" s="67">
        <v>0</v>
      </c>
      <c r="V54">
        <v>0</v>
      </c>
      <c r="W54" t="str">
        <f t="shared" si="17"/>
        <v>10015977</v>
      </c>
      <c r="X54">
        <v>0</v>
      </c>
      <c r="Y54">
        <v>0</v>
      </c>
      <c r="Z54" t="str">
        <f t="shared" si="18"/>
        <v>10015978</v>
      </c>
      <c r="AA54" s="67">
        <v>0</v>
      </c>
      <c r="AB54">
        <v>0</v>
      </c>
      <c r="AC54" t="str">
        <f t="shared" si="10"/>
        <v>10015979</v>
      </c>
      <c r="AD54" s="67">
        <v>0</v>
      </c>
      <c r="AE54" s="67">
        <v>0</v>
      </c>
      <c r="AF54">
        <f t="shared" si="8"/>
        <v>0</v>
      </c>
      <c r="AG54">
        <f t="shared" si="9"/>
        <v>0</v>
      </c>
    </row>
    <row r="55" spans="3:33" x14ac:dyDescent="0.25">
      <c r="C55" s="21">
        <v>1016847</v>
      </c>
      <c r="D55" s="22" t="s">
        <v>79</v>
      </c>
      <c r="E55" s="22" t="s">
        <v>250</v>
      </c>
      <c r="F55" s="10" t="str">
        <f t="shared" si="11"/>
        <v>10168471</v>
      </c>
      <c r="G55" s="12">
        <v>0</v>
      </c>
      <c r="H55" s="10" t="str">
        <f t="shared" si="12"/>
        <v>10168472</v>
      </c>
      <c r="I55" s="1">
        <v>0</v>
      </c>
      <c r="J55" s="11">
        <v>0</v>
      </c>
      <c r="K55" t="str">
        <f t="shared" si="13"/>
        <v>10168473</v>
      </c>
      <c r="L55">
        <v>0</v>
      </c>
      <c r="M55">
        <v>0</v>
      </c>
      <c r="N55" t="str">
        <f t="shared" si="14"/>
        <v>10168474</v>
      </c>
      <c r="O55">
        <v>0</v>
      </c>
      <c r="P55">
        <v>0</v>
      </c>
      <c r="Q55" t="str">
        <f t="shared" si="15"/>
        <v>10168475</v>
      </c>
      <c r="R55">
        <v>0</v>
      </c>
      <c r="S55">
        <v>0</v>
      </c>
      <c r="T55" t="str">
        <f t="shared" si="16"/>
        <v>10168476</v>
      </c>
      <c r="U55" s="67">
        <v>0</v>
      </c>
      <c r="V55">
        <v>0</v>
      </c>
      <c r="W55" t="str">
        <f t="shared" si="17"/>
        <v>10168477</v>
      </c>
      <c r="X55">
        <v>0</v>
      </c>
      <c r="Y55">
        <v>0</v>
      </c>
      <c r="Z55" t="str">
        <f t="shared" si="18"/>
        <v>10168478</v>
      </c>
      <c r="AA55" s="67">
        <v>0</v>
      </c>
      <c r="AB55">
        <v>0</v>
      </c>
      <c r="AC55" t="str">
        <f t="shared" si="10"/>
        <v>10168479</v>
      </c>
      <c r="AD55" s="67">
        <v>0</v>
      </c>
      <c r="AE55" s="67">
        <v>0</v>
      </c>
      <c r="AF55">
        <f t="shared" si="8"/>
        <v>0</v>
      </c>
      <c r="AG55">
        <f t="shared" si="9"/>
        <v>0</v>
      </c>
    </row>
    <row r="56" spans="3:33" x14ac:dyDescent="0.25">
      <c r="C56" s="21">
        <v>1021157</v>
      </c>
      <c r="D56" s="22" t="s">
        <v>120</v>
      </c>
      <c r="E56" s="22" t="s">
        <v>285</v>
      </c>
      <c r="F56" s="10" t="str">
        <f t="shared" si="11"/>
        <v>10211571</v>
      </c>
      <c r="G56" s="12">
        <v>0</v>
      </c>
      <c r="H56" s="10" t="str">
        <f t="shared" si="12"/>
        <v>10211572</v>
      </c>
      <c r="I56" s="1">
        <v>0</v>
      </c>
      <c r="J56" s="11">
        <v>0</v>
      </c>
      <c r="K56" t="str">
        <f t="shared" si="13"/>
        <v>10211573</v>
      </c>
      <c r="L56">
        <v>0</v>
      </c>
      <c r="M56">
        <v>0</v>
      </c>
      <c r="N56" t="str">
        <f t="shared" si="14"/>
        <v>10211574</v>
      </c>
      <c r="O56">
        <v>0</v>
      </c>
      <c r="P56">
        <v>0</v>
      </c>
      <c r="Q56" t="str">
        <f t="shared" si="15"/>
        <v>10211575</v>
      </c>
      <c r="R56">
        <v>0</v>
      </c>
      <c r="S56">
        <v>0</v>
      </c>
      <c r="T56" t="str">
        <f t="shared" si="16"/>
        <v>10211576</v>
      </c>
      <c r="U56" s="67">
        <v>0</v>
      </c>
      <c r="V56">
        <v>0</v>
      </c>
      <c r="W56" t="str">
        <f t="shared" si="17"/>
        <v>10211577</v>
      </c>
      <c r="X56">
        <v>0</v>
      </c>
      <c r="Y56">
        <v>0</v>
      </c>
      <c r="Z56" t="str">
        <f t="shared" si="18"/>
        <v>10211578</v>
      </c>
      <c r="AA56" s="67">
        <v>0</v>
      </c>
      <c r="AB56">
        <v>0</v>
      </c>
      <c r="AC56" t="str">
        <f t="shared" si="10"/>
        <v>10211579</v>
      </c>
      <c r="AD56" s="67">
        <v>0</v>
      </c>
      <c r="AE56" s="67">
        <v>0</v>
      </c>
      <c r="AF56">
        <f t="shared" si="8"/>
        <v>0</v>
      </c>
      <c r="AG56">
        <f t="shared" si="9"/>
        <v>0</v>
      </c>
    </row>
    <row r="57" spans="3:33" x14ac:dyDescent="0.25">
      <c r="C57" s="21">
        <v>2008023</v>
      </c>
      <c r="D57" s="22" t="s">
        <v>120</v>
      </c>
      <c r="E57" s="22" t="s">
        <v>284</v>
      </c>
      <c r="F57" s="10" t="str">
        <f t="shared" si="11"/>
        <v>20080231</v>
      </c>
      <c r="G57" s="12">
        <v>0</v>
      </c>
      <c r="H57" s="10" t="str">
        <f t="shared" si="12"/>
        <v>20080232</v>
      </c>
      <c r="I57" s="1">
        <v>0</v>
      </c>
      <c r="J57" s="11">
        <v>0</v>
      </c>
      <c r="K57" t="str">
        <f t="shared" si="13"/>
        <v>20080233</v>
      </c>
      <c r="L57">
        <v>0</v>
      </c>
      <c r="M57">
        <v>0</v>
      </c>
      <c r="N57" t="str">
        <f t="shared" si="14"/>
        <v>20080234</v>
      </c>
      <c r="O57">
        <v>0</v>
      </c>
      <c r="P57">
        <v>0</v>
      </c>
      <c r="Q57" t="str">
        <f t="shared" si="15"/>
        <v>20080235</v>
      </c>
      <c r="R57">
        <v>0</v>
      </c>
      <c r="S57">
        <v>0</v>
      </c>
      <c r="T57" t="str">
        <f t="shared" si="16"/>
        <v>20080236</v>
      </c>
      <c r="U57" s="67">
        <v>0</v>
      </c>
      <c r="V57">
        <v>0</v>
      </c>
      <c r="W57" t="str">
        <f t="shared" si="17"/>
        <v>20080237</v>
      </c>
      <c r="X57">
        <v>0</v>
      </c>
      <c r="Y57">
        <v>0</v>
      </c>
      <c r="Z57" t="str">
        <f t="shared" si="18"/>
        <v>20080238</v>
      </c>
      <c r="AA57" s="67">
        <v>0</v>
      </c>
      <c r="AB57">
        <v>0</v>
      </c>
      <c r="AC57" t="str">
        <f t="shared" si="10"/>
        <v>20080239</v>
      </c>
      <c r="AD57" s="67">
        <v>0</v>
      </c>
      <c r="AE57" s="67">
        <v>0</v>
      </c>
      <c r="AF57">
        <f t="shared" si="8"/>
        <v>0</v>
      </c>
      <c r="AG57">
        <f t="shared" si="9"/>
        <v>0</v>
      </c>
    </row>
    <row r="58" spans="3:33" x14ac:dyDescent="0.25">
      <c r="C58" s="21">
        <v>2006517</v>
      </c>
      <c r="D58" s="22" t="s">
        <v>147</v>
      </c>
      <c r="E58" s="22" t="s">
        <v>303</v>
      </c>
      <c r="F58" s="10" t="str">
        <f t="shared" si="11"/>
        <v>20065171</v>
      </c>
      <c r="G58" s="12">
        <v>0</v>
      </c>
      <c r="H58" s="10" t="str">
        <f t="shared" si="12"/>
        <v>20065172</v>
      </c>
      <c r="I58" s="1">
        <v>0</v>
      </c>
      <c r="J58" s="11">
        <v>0</v>
      </c>
      <c r="K58" t="str">
        <f t="shared" si="13"/>
        <v>20065173</v>
      </c>
      <c r="L58">
        <v>0</v>
      </c>
      <c r="M58">
        <v>0</v>
      </c>
      <c r="N58" t="str">
        <f t="shared" si="14"/>
        <v>20065174</v>
      </c>
      <c r="O58">
        <v>0</v>
      </c>
      <c r="P58">
        <v>0</v>
      </c>
      <c r="Q58" t="str">
        <f t="shared" si="15"/>
        <v>20065175</v>
      </c>
      <c r="R58">
        <v>0</v>
      </c>
      <c r="S58">
        <v>0</v>
      </c>
      <c r="T58" t="str">
        <f t="shared" si="16"/>
        <v>20065176</v>
      </c>
      <c r="U58" s="67">
        <v>0</v>
      </c>
      <c r="V58">
        <v>0</v>
      </c>
      <c r="W58" t="str">
        <f t="shared" si="17"/>
        <v>20065177</v>
      </c>
      <c r="X58">
        <v>0</v>
      </c>
      <c r="Y58">
        <v>0</v>
      </c>
      <c r="Z58" t="str">
        <f t="shared" si="18"/>
        <v>20065178</v>
      </c>
      <c r="AA58" s="67">
        <v>0</v>
      </c>
      <c r="AB58">
        <v>0</v>
      </c>
      <c r="AC58" t="str">
        <f t="shared" si="10"/>
        <v>20065179</v>
      </c>
      <c r="AD58" s="67">
        <v>0</v>
      </c>
      <c r="AE58" s="67">
        <v>0</v>
      </c>
      <c r="AF58">
        <f t="shared" si="8"/>
        <v>0</v>
      </c>
      <c r="AG58">
        <f t="shared" si="9"/>
        <v>0</v>
      </c>
    </row>
    <row r="59" spans="3:33" x14ac:dyDescent="0.25">
      <c r="C59" s="21">
        <v>1017380</v>
      </c>
      <c r="D59" s="22" t="s">
        <v>147</v>
      </c>
      <c r="E59" s="22" t="s">
        <v>305</v>
      </c>
      <c r="F59" s="10" t="str">
        <f t="shared" si="11"/>
        <v>10173801</v>
      </c>
      <c r="G59" s="12">
        <v>0</v>
      </c>
      <c r="H59" s="10" t="str">
        <f t="shared" si="12"/>
        <v>10173802</v>
      </c>
      <c r="I59" s="1">
        <v>0</v>
      </c>
      <c r="J59" s="11">
        <v>0</v>
      </c>
      <c r="K59" t="str">
        <f t="shared" si="13"/>
        <v>10173803</v>
      </c>
      <c r="L59">
        <v>503</v>
      </c>
      <c r="M59">
        <v>0</v>
      </c>
      <c r="N59" t="str">
        <f t="shared" si="14"/>
        <v>10173804</v>
      </c>
      <c r="O59">
        <v>0</v>
      </c>
      <c r="P59">
        <v>0</v>
      </c>
      <c r="Q59" t="str">
        <f t="shared" si="15"/>
        <v>10173805</v>
      </c>
      <c r="R59">
        <v>0</v>
      </c>
      <c r="S59">
        <v>0</v>
      </c>
      <c r="T59" t="str">
        <f t="shared" si="16"/>
        <v>10173806</v>
      </c>
      <c r="U59" s="67">
        <v>0</v>
      </c>
      <c r="V59">
        <v>0</v>
      </c>
      <c r="W59" t="str">
        <f t="shared" si="17"/>
        <v>10173807</v>
      </c>
      <c r="X59">
        <v>0</v>
      </c>
      <c r="Y59">
        <v>0</v>
      </c>
      <c r="Z59" t="str">
        <f t="shared" si="18"/>
        <v>10173808</v>
      </c>
      <c r="AA59" s="67">
        <v>0</v>
      </c>
      <c r="AB59">
        <v>0</v>
      </c>
      <c r="AC59" t="str">
        <f t="shared" si="10"/>
        <v>10173809</v>
      </c>
      <c r="AD59" s="67">
        <v>0</v>
      </c>
      <c r="AE59" s="67">
        <v>0</v>
      </c>
      <c r="AF59">
        <f t="shared" si="8"/>
        <v>503</v>
      </c>
      <c r="AG59">
        <f t="shared" si="9"/>
        <v>0</v>
      </c>
    </row>
    <row r="60" spans="3:33" x14ac:dyDescent="0.25">
      <c r="C60" s="21">
        <v>1013544</v>
      </c>
      <c r="D60" s="22" t="s">
        <v>222</v>
      </c>
      <c r="E60" s="22" t="s">
        <v>355</v>
      </c>
      <c r="F60" s="10" t="str">
        <f t="shared" si="11"/>
        <v>10135441</v>
      </c>
      <c r="G60" s="12">
        <v>0</v>
      </c>
      <c r="H60" s="10" t="str">
        <f t="shared" si="12"/>
        <v>10135442</v>
      </c>
      <c r="I60" s="1">
        <v>0</v>
      </c>
      <c r="J60" s="11">
        <v>0</v>
      </c>
      <c r="K60" t="str">
        <f t="shared" si="13"/>
        <v>10135443</v>
      </c>
      <c r="L60">
        <v>0</v>
      </c>
      <c r="M60">
        <v>0</v>
      </c>
      <c r="N60" t="str">
        <f t="shared" si="14"/>
        <v>10135444</v>
      </c>
      <c r="O60">
        <v>0</v>
      </c>
      <c r="P60">
        <v>0</v>
      </c>
      <c r="Q60" t="str">
        <f t="shared" si="15"/>
        <v>10135445</v>
      </c>
      <c r="R60">
        <v>0</v>
      </c>
      <c r="S60">
        <v>0</v>
      </c>
      <c r="T60" t="str">
        <f t="shared" si="16"/>
        <v>10135446</v>
      </c>
      <c r="U60" s="67">
        <v>0</v>
      </c>
      <c r="V60">
        <v>0</v>
      </c>
      <c r="W60" t="str">
        <f t="shared" si="17"/>
        <v>10135447</v>
      </c>
      <c r="X60">
        <v>0</v>
      </c>
      <c r="Y60">
        <v>0</v>
      </c>
      <c r="Z60" t="str">
        <f t="shared" si="18"/>
        <v>10135448</v>
      </c>
      <c r="AA60" s="67">
        <v>0</v>
      </c>
      <c r="AB60">
        <v>0</v>
      </c>
      <c r="AC60" t="str">
        <f t="shared" si="10"/>
        <v>10135449</v>
      </c>
      <c r="AD60" s="67">
        <v>0</v>
      </c>
      <c r="AE60" s="67">
        <v>0</v>
      </c>
      <c r="AF60">
        <f t="shared" si="8"/>
        <v>0</v>
      </c>
      <c r="AG60">
        <f t="shared" si="9"/>
        <v>0</v>
      </c>
    </row>
    <row r="61" spans="3:33" x14ac:dyDescent="0.25">
      <c r="C61" s="21">
        <v>1016507</v>
      </c>
      <c r="D61" s="22" t="s">
        <v>65</v>
      </c>
      <c r="E61" s="22" t="s">
        <v>237</v>
      </c>
      <c r="F61" s="10" t="str">
        <f t="shared" si="11"/>
        <v>10165071</v>
      </c>
      <c r="G61" s="12">
        <v>0</v>
      </c>
      <c r="H61" s="10" t="str">
        <f t="shared" si="12"/>
        <v>10165072</v>
      </c>
      <c r="I61" s="1">
        <v>0</v>
      </c>
      <c r="J61" s="11">
        <v>0</v>
      </c>
      <c r="K61" t="str">
        <f t="shared" si="13"/>
        <v>10165073</v>
      </c>
      <c r="L61">
        <v>0</v>
      </c>
      <c r="M61">
        <v>0</v>
      </c>
      <c r="N61" t="str">
        <f t="shared" si="14"/>
        <v>10165074</v>
      </c>
      <c r="O61">
        <v>0</v>
      </c>
      <c r="P61">
        <v>0</v>
      </c>
      <c r="Q61" t="str">
        <f t="shared" si="15"/>
        <v>10165075</v>
      </c>
      <c r="R61">
        <v>0</v>
      </c>
      <c r="S61">
        <v>0</v>
      </c>
      <c r="T61" t="str">
        <f t="shared" si="16"/>
        <v>10165076</v>
      </c>
      <c r="U61" s="67">
        <v>0</v>
      </c>
      <c r="V61">
        <v>0</v>
      </c>
      <c r="W61" t="str">
        <f t="shared" si="17"/>
        <v>10165077</v>
      </c>
      <c r="X61">
        <v>0</v>
      </c>
      <c r="Y61">
        <v>0</v>
      </c>
      <c r="Z61" t="str">
        <f t="shared" si="18"/>
        <v>10165078</v>
      </c>
      <c r="AA61" s="67">
        <v>0</v>
      </c>
      <c r="AB61">
        <v>0</v>
      </c>
      <c r="AC61" t="str">
        <f t="shared" si="10"/>
        <v>10165079</v>
      </c>
      <c r="AD61" s="67">
        <v>0</v>
      </c>
      <c r="AE61" s="67">
        <v>0</v>
      </c>
      <c r="AF61">
        <f t="shared" si="8"/>
        <v>0</v>
      </c>
      <c r="AG61">
        <f t="shared" si="9"/>
        <v>0</v>
      </c>
    </row>
    <row r="62" spans="3:33" x14ac:dyDescent="0.25">
      <c r="C62" s="21">
        <v>1019923</v>
      </c>
      <c r="D62" s="22" t="s">
        <v>210</v>
      </c>
      <c r="E62" s="22" t="s">
        <v>268</v>
      </c>
      <c r="F62" s="10" t="str">
        <f t="shared" si="11"/>
        <v>10199231</v>
      </c>
      <c r="G62" s="12">
        <v>0</v>
      </c>
      <c r="H62" s="10" t="str">
        <f t="shared" si="12"/>
        <v>10199232</v>
      </c>
      <c r="I62" s="1">
        <v>0</v>
      </c>
      <c r="J62" s="11">
        <v>0</v>
      </c>
      <c r="K62" t="str">
        <f t="shared" si="13"/>
        <v>10199233</v>
      </c>
      <c r="L62">
        <v>0</v>
      </c>
      <c r="M62">
        <v>0</v>
      </c>
      <c r="N62" t="str">
        <f t="shared" si="14"/>
        <v>10199234</v>
      </c>
      <c r="O62">
        <v>2457</v>
      </c>
      <c r="P62">
        <v>0</v>
      </c>
      <c r="Q62" t="str">
        <f t="shared" si="15"/>
        <v>10199235</v>
      </c>
      <c r="R62">
        <v>0</v>
      </c>
      <c r="S62">
        <v>0</v>
      </c>
      <c r="T62" t="str">
        <f t="shared" si="16"/>
        <v>10199236</v>
      </c>
      <c r="U62">
        <v>2457</v>
      </c>
      <c r="V62">
        <v>0</v>
      </c>
      <c r="W62" t="str">
        <f t="shared" si="17"/>
        <v>10199237</v>
      </c>
      <c r="X62">
        <v>0</v>
      </c>
      <c r="Y62">
        <v>0</v>
      </c>
      <c r="Z62" t="str">
        <f t="shared" si="18"/>
        <v>10199238</v>
      </c>
      <c r="AA62" s="67">
        <v>0</v>
      </c>
      <c r="AB62">
        <v>0</v>
      </c>
      <c r="AC62" t="str">
        <f t="shared" si="10"/>
        <v>10199239</v>
      </c>
      <c r="AD62" s="67">
        <v>0</v>
      </c>
      <c r="AE62" s="67">
        <v>0</v>
      </c>
      <c r="AF62">
        <f t="shared" si="8"/>
        <v>4914</v>
      </c>
      <c r="AG62">
        <f t="shared" si="9"/>
        <v>0</v>
      </c>
    </row>
    <row r="63" spans="3:33" x14ac:dyDescent="0.25">
      <c r="C63" s="21">
        <v>2003814</v>
      </c>
      <c r="D63" s="22" t="s">
        <v>421</v>
      </c>
      <c r="E63" s="22" t="s">
        <v>422</v>
      </c>
      <c r="F63" s="10" t="str">
        <f t="shared" si="11"/>
        <v>20038141</v>
      </c>
      <c r="G63" s="12">
        <v>0</v>
      </c>
      <c r="H63" s="10" t="str">
        <f t="shared" si="12"/>
        <v>20038142</v>
      </c>
      <c r="I63" s="1">
        <v>0</v>
      </c>
      <c r="J63" s="11">
        <v>0</v>
      </c>
      <c r="K63" t="str">
        <f t="shared" si="13"/>
        <v>20038143</v>
      </c>
      <c r="L63">
        <v>0</v>
      </c>
      <c r="M63">
        <v>0</v>
      </c>
      <c r="N63" t="str">
        <f t="shared" si="14"/>
        <v>20038144</v>
      </c>
      <c r="O63">
        <v>0</v>
      </c>
      <c r="P63">
        <v>0</v>
      </c>
      <c r="Q63" t="str">
        <f t="shared" si="15"/>
        <v>20038145</v>
      </c>
      <c r="R63">
        <v>0</v>
      </c>
      <c r="S63">
        <v>0</v>
      </c>
      <c r="T63" t="str">
        <f t="shared" si="16"/>
        <v>20038146</v>
      </c>
      <c r="U63">
        <v>0</v>
      </c>
      <c r="V63">
        <v>0</v>
      </c>
      <c r="W63" t="str">
        <f t="shared" si="17"/>
        <v>20038147</v>
      </c>
      <c r="X63">
        <v>0</v>
      </c>
      <c r="Y63">
        <v>0</v>
      </c>
      <c r="Z63" t="str">
        <f t="shared" si="18"/>
        <v>20038148</v>
      </c>
      <c r="AA63" s="67">
        <v>0</v>
      </c>
      <c r="AB63">
        <v>0</v>
      </c>
      <c r="AC63" t="str">
        <f t="shared" si="10"/>
        <v>20038149</v>
      </c>
      <c r="AD63" s="67">
        <v>0</v>
      </c>
      <c r="AE63" s="67">
        <v>0</v>
      </c>
      <c r="AF63">
        <f t="shared" ref="AF63" si="19">AD63+AA63+X63+U63+R63+O63+L63+I63+G63</f>
        <v>0</v>
      </c>
      <c r="AG63">
        <f t="shared" ref="AG63" si="20">AE63+AB63+Y63+V63+S63+P63+M63+J63</f>
        <v>0</v>
      </c>
    </row>
    <row r="64" spans="3:33" x14ac:dyDescent="0.25">
      <c r="C64" s="21">
        <v>1017358</v>
      </c>
      <c r="D64" s="22" t="s">
        <v>106</v>
      </c>
      <c r="E64" s="22" t="s">
        <v>272</v>
      </c>
      <c r="F64" s="10" t="str">
        <f t="shared" si="11"/>
        <v>10173581</v>
      </c>
      <c r="G64" s="12">
        <v>1267</v>
      </c>
      <c r="H64" s="10" t="str">
        <f t="shared" si="12"/>
        <v>10173582</v>
      </c>
      <c r="I64" s="1">
        <v>0</v>
      </c>
      <c r="J64" s="11">
        <v>0</v>
      </c>
      <c r="K64" t="str">
        <f t="shared" si="13"/>
        <v>10173583</v>
      </c>
      <c r="L64">
        <v>410</v>
      </c>
      <c r="M64">
        <v>0</v>
      </c>
      <c r="N64" t="str">
        <f t="shared" si="14"/>
        <v>10173584</v>
      </c>
      <c r="O64">
        <v>0</v>
      </c>
      <c r="P64">
        <v>0</v>
      </c>
      <c r="Q64" t="str">
        <f t="shared" si="15"/>
        <v>10173585</v>
      </c>
      <c r="R64">
        <v>2667</v>
      </c>
      <c r="S64">
        <v>5</v>
      </c>
      <c r="T64" t="str">
        <f t="shared" si="16"/>
        <v>10173586</v>
      </c>
      <c r="U64" s="67">
        <v>0</v>
      </c>
      <c r="V64">
        <v>0</v>
      </c>
      <c r="W64" t="str">
        <f t="shared" si="17"/>
        <v>10173587</v>
      </c>
      <c r="X64">
        <v>0</v>
      </c>
      <c r="Y64">
        <v>0</v>
      </c>
      <c r="Z64" t="str">
        <f t="shared" si="18"/>
        <v>10173588</v>
      </c>
      <c r="AA64">
        <v>2214</v>
      </c>
      <c r="AB64">
        <v>6</v>
      </c>
      <c r="AC64" t="str">
        <f t="shared" si="10"/>
        <v>10173589</v>
      </c>
      <c r="AD64" s="67">
        <v>0</v>
      </c>
      <c r="AE64" s="67">
        <v>0</v>
      </c>
      <c r="AF64">
        <f t="shared" si="8"/>
        <v>6558</v>
      </c>
      <c r="AG64">
        <f t="shared" si="9"/>
        <v>11</v>
      </c>
    </row>
    <row r="65" spans="3:33" x14ac:dyDescent="0.25">
      <c r="C65" s="21">
        <v>1017145</v>
      </c>
      <c r="D65" s="22" t="s">
        <v>149</v>
      </c>
      <c r="E65" s="22" t="s">
        <v>306</v>
      </c>
      <c r="F65" s="10" t="str">
        <f t="shared" si="11"/>
        <v>10171451</v>
      </c>
      <c r="G65" s="12">
        <v>0</v>
      </c>
      <c r="H65" s="10" t="str">
        <f t="shared" si="12"/>
        <v>10171452</v>
      </c>
      <c r="I65" s="1">
        <v>0</v>
      </c>
      <c r="J65" s="11">
        <v>0</v>
      </c>
      <c r="K65" t="str">
        <f t="shared" si="13"/>
        <v>10171453</v>
      </c>
      <c r="L65">
        <v>0</v>
      </c>
      <c r="M65">
        <v>0</v>
      </c>
      <c r="N65" t="str">
        <f t="shared" si="14"/>
        <v>10171454</v>
      </c>
      <c r="O65">
        <v>0</v>
      </c>
      <c r="P65">
        <v>0</v>
      </c>
      <c r="Q65" t="str">
        <f t="shared" si="15"/>
        <v>10171455</v>
      </c>
      <c r="R65">
        <v>0</v>
      </c>
      <c r="S65">
        <v>0</v>
      </c>
      <c r="T65" t="str">
        <f t="shared" si="16"/>
        <v>10171456</v>
      </c>
      <c r="U65" s="67">
        <v>0</v>
      </c>
      <c r="V65">
        <v>0</v>
      </c>
      <c r="W65" t="str">
        <f t="shared" si="17"/>
        <v>10171457</v>
      </c>
      <c r="X65">
        <v>0</v>
      </c>
      <c r="Y65">
        <v>0</v>
      </c>
      <c r="Z65" t="str">
        <f t="shared" si="18"/>
        <v>10171458</v>
      </c>
      <c r="AA65" s="67">
        <v>0</v>
      </c>
      <c r="AB65">
        <v>0</v>
      </c>
      <c r="AC65" t="str">
        <f t="shared" si="10"/>
        <v>10171459</v>
      </c>
      <c r="AD65" s="67">
        <v>0</v>
      </c>
      <c r="AE65" s="67">
        <v>0</v>
      </c>
      <c r="AF65">
        <f t="shared" si="8"/>
        <v>0</v>
      </c>
      <c r="AG65">
        <f t="shared" si="9"/>
        <v>0</v>
      </c>
    </row>
    <row r="66" spans="3:33" x14ac:dyDescent="0.25">
      <c r="C66" s="21">
        <v>1003809</v>
      </c>
      <c r="D66" s="22" t="s">
        <v>158</v>
      </c>
      <c r="E66" s="22" t="s">
        <v>313</v>
      </c>
      <c r="F66" s="10" t="str">
        <f t="shared" si="11"/>
        <v>10038091</v>
      </c>
      <c r="G66" s="12">
        <v>0</v>
      </c>
      <c r="H66" s="10" t="str">
        <f t="shared" si="12"/>
        <v>10038092</v>
      </c>
      <c r="I66" s="1">
        <v>0</v>
      </c>
      <c r="J66" s="11">
        <v>0</v>
      </c>
      <c r="K66" t="str">
        <f t="shared" si="13"/>
        <v>10038093</v>
      </c>
      <c r="L66">
        <v>0</v>
      </c>
      <c r="M66">
        <v>0</v>
      </c>
      <c r="N66" t="str">
        <f t="shared" si="14"/>
        <v>10038094</v>
      </c>
      <c r="O66">
        <v>3299</v>
      </c>
      <c r="P66">
        <v>18</v>
      </c>
      <c r="Q66" t="str">
        <f t="shared" si="15"/>
        <v>10038095</v>
      </c>
      <c r="R66">
        <v>0</v>
      </c>
      <c r="S66">
        <v>0</v>
      </c>
      <c r="T66" t="str">
        <f t="shared" si="16"/>
        <v>10038096</v>
      </c>
      <c r="U66" s="67">
        <v>0</v>
      </c>
      <c r="V66">
        <v>0</v>
      </c>
      <c r="W66" t="str">
        <f t="shared" si="17"/>
        <v>10038097</v>
      </c>
      <c r="X66">
        <v>2505</v>
      </c>
      <c r="Y66">
        <v>0</v>
      </c>
      <c r="Z66" t="str">
        <f t="shared" si="18"/>
        <v>10038098</v>
      </c>
      <c r="AA66">
        <v>1566</v>
      </c>
      <c r="AB66">
        <v>0</v>
      </c>
      <c r="AC66" t="str">
        <f t="shared" si="10"/>
        <v>10038099</v>
      </c>
      <c r="AD66" s="67">
        <v>0</v>
      </c>
      <c r="AE66" s="67">
        <v>0</v>
      </c>
      <c r="AF66">
        <f t="shared" si="8"/>
        <v>7370</v>
      </c>
      <c r="AG66">
        <f t="shared" si="9"/>
        <v>18</v>
      </c>
    </row>
    <row r="67" spans="3:33" x14ac:dyDescent="0.25">
      <c r="C67" s="21">
        <v>1016420</v>
      </c>
      <c r="D67" s="22" t="s">
        <v>121</v>
      </c>
      <c r="E67" s="22" t="s">
        <v>273</v>
      </c>
      <c r="F67" s="10" t="str">
        <f t="shared" si="11"/>
        <v>10164201</v>
      </c>
      <c r="G67" s="12">
        <v>0</v>
      </c>
      <c r="H67" s="10" t="str">
        <f t="shared" si="12"/>
        <v>10164202</v>
      </c>
      <c r="I67" s="1">
        <v>0</v>
      </c>
      <c r="J67" s="11">
        <v>0</v>
      </c>
      <c r="K67" t="str">
        <f t="shared" si="13"/>
        <v>10164203</v>
      </c>
      <c r="L67">
        <v>0</v>
      </c>
      <c r="M67">
        <v>0</v>
      </c>
      <c r="N67" t="str">
        <f t="shared" si="14"/>
        <v>10164204</v>
      </c>
      <c r="O67">
        <v>0</v>
      </c>
      <c r="P67">
        <v>0</v>
      </c>
      <c r="Q67" t="str">
        <f t="shared" si="15"/>
        <v>10164205</v>
      </c>
      <c r="R67">
        <v>0</v>
      </c>
      <c r="S67">
        <v>0</v>
      </c>
      <c r="T67" t="str">
        <f t="shared" si="16"/>
        <v>10164206</v>
      </c>
      <c r="U67" s="67">
        <v>0</v>
      </c>
      <c r="V67">
        <v>0</v>
      </c>
      <c r="W67" t="str">
        <f t="shared" si="17"/>
        <v>10164207</v>
      </c>
      <c r="X67">
        <v>0</v>
      </c>
      <c r="Y67">
        <v>0</v>
      </c>
      <c r="Z67" t="str">
        <f t="shared" si="18"/>
        <v>10164208</v>
      </c>
      <c r="AA67" s="67">
        <v>0</v>
      </c>
      <c r="AB67">
        <v>0</v>
      </c>
      <c r="AC67" t="str">
        <f t="shared" si="10"/>
        <v>10164209</v>
      </c>
      <c r="AD67" s="67">
        <v>0</v>
      </c>
      <c r="AE67" s="67">
        <v>0</v>
      </c>
      <c r="AF67">
        <f t="shared" si="8"/>
        <v>0</v>
      </c>
      <c r="AG67">
        <f t="shared" si="9"/>
        <v>0</v>
      </c>
    </row>
    <row r="68" spans="3:33" x14ac:dyDescent="0.25">
      <c r="C68" s="21">
        <v>2008016</v>
      </c>
      <c r="D68" s="22" t="s">
        <v>181</v>
      </c>
      <c r="E68" s="22" t="s">
        <v>327</v>
      </c>
      <c r="F68" s="10" t="str">
        <f t="shared" si="11"/>
        <v>20080161</v>
      </c>
      <c r="G68" s="12">
        <v>0</v>
      </c>
      <c r="H68" s="10" t="str">
        <f t="shared" si="12"/>
        <v>20080162</v>
      </c>
      <c r="I68" s="1">
        <v>0</v>
      </c>
      <c r="J68" s="11">
        <v>0</v>
      </c>
      <c r="K68" t="str">
        <f t="shared" si="13"/>
        <v>20080163</v>
      </c>
      <c r="L68">
        <v>0</v>
      </c>
      <c r="M68">
        <v>0</v>
      </c>
      <c r="N68" t="str">
        <f t="shared" si="14"/>
        <v>20080164</v>
      </c>
      <c r="O68">
        <v>0</v>
      </c>
      <c r="P68">
        <v>0</v>
      </c>
      <c r="Q68" t="str">
        <f t="shared" si="15"/>
        <v>20080165</v>
      </c>
      <c r="R68">
        <v>0</v>
      </c>
      <c r="S68">
        <v>0</v>
      </c>
      <c r="T68" t="str">
        <f t="shared" si="16"/>
        <v>20080166</v>
      </c>
      <c r="U68">
        <v>3299</v>
      </c>
      <c r="V68">
        <v>4</v>
      </c>
      <c r="W68" t="str">
        <f t="shared" si="17"/>
        <v>20080167</v>
      </c>
      <c r="X68">
        <v>3283</v>
      </c>
      <c r="Y68">
        <v>9</v>
      </c>
      <c r="Z68" t="str">
        <f t="shared" si="18"/>
        <v>20080168</v>
      </c>
      <c r="AA68" s="67">
        <v>0</v>
      </c>
      <c r="AB68">
        <v>0</v>
      </c>
      <c r="AC68" t="str">
        <f t="shared" si="10"/>
        <v>20080169</v>
      </c>
      <c r="AD68" s="67">
        <v>0</v>
      </c>
      <c r="AE68" s="67">
        <v>0</v>
      </c>
      <c r="AF68">
        <f t="shared" si="8"/>
        <v>6582</v>
      </c>
      <c r="AG68">
        <f t="shared" si="9"/>
        <v>13</v>
      </c>
    </row>
    <row r="69" spans="3:33" x14ac:dyDescent="0.25">
      <c r="C69" s="21">
        <v>1023039</v>
      </c>
      <c r="D69" s="22" t="s">
        <v>425</v>
      </c>
      <c r="E69" s="22" t="s">
        <v>290</v>
      </c>
      <c r="F69" s="10" t="str">
        <f t="shared" si="11"/>
        <v>10230391</v>
      </c>
      <c r="G69" s="12">
        <v>0</v>
      </c>
      <c r="H69" s="10" t="str">
        <f t="shared" si="12"/>
        <v>10230392</v>
      </c>
      <c r="I69" s="1">
        <v>0</v>
      </c>
      <c r="J69" s="11">
        <v>0</v>
      </c>
      <c r="K69" t="str">
        <f t="shared" si="13"/>
        <v>10230393</v>
      </c>
      <c r="L69">
        <v>0</v>
      </c>
      <c r="M69">
        <v>0</v>
      </c>
      <c r="N69" t="str">
        <f t="shared" si="14"/>
        <v>10230394</v>
      </c>
      <c r="O69">
        <v>0</v>
      </c>
      <c r="P69">
        <v>0</v>
      </c>
      <c r="Q69" t="str">
        <f t="shared" si="15"/>
        <v>10230395</v>
      </c>
      <c r="R69">
        <v>0</v>
      </c>
      <c r="S69">
        <v>0</v>
      </c>
      <c r="T69" t="str">
        <f t="shared" si="16"/>
        <v>10230396</v>
      </c>
      <c r="U69">
        <v>0</v>
      </c>
      <c r="V69">
        <v>0</v>
      </c>
      <c r="W69" t="str">
        <f t="shared" si="17"/>
        <v>10230397</v>
      </c>
      <c r="X69">
        <v>0</v>
      </c>
      <c r="Y69">
        <v>0</v>
      </c>
      <c r="Z69" t="str">
        <f t="shared" si="18"/>
        <v>10230398</v>
      </c>
      <c r="AA69">
        <v>0</v>
      </c>
      <c r="AB69">
        <v>0</v>
      </c>
      <c r="AC69" t="str">
        <f t="shared" si="10"/>
        <v>10230399</v>
      </c>
      <c r="AD69">
        <v>0</v>
      </c>
      <c r="AE69">
        <v>0</v>
      </c>
      <c r="AF69">
        <f t="shared" ref="AF69" si="21">AD69+AA69+X69+U69+R69+O69+L69+I69+G69</f>
        <v>0</v>
      </c>
      <c r="AG69">
        <f t="shared" ref="AG69" si="22">AE69+AB69+Y69+V69+S69+P69+M69+J69</f>
        <v>0</v>
      </c>
    </row>
    <row r="70" spans="3:33" x14ac:dyDescent="0.25">
      <c r="C70" s="21">
        <v>1001494</v>
      </c>
      <c r="D70" s="22" t="s">
        <v>218</v>
      </c>
      <c r="E70" s="22" t="s">
        <v>273</v>
      </c>
      <c r="F70" s="10" t="str">
        <f t="shared" si="11"/>
        <v>10014941</v>
      </c>
      <c r="G70" s="12">
        <v>0</v>
      </c>
      <c r="H70" s="10" t="str">
        <f t="shared" si="12"/>
        <v>10014942</v>
      </c>
      <c r="I70" s="1">
        <v>0</v>
      </c>
      <c r="J70" s="11">
        <v>0</v>
      </c>
      <c r="K70" t="str">
        <f t="shared" si="13"/>
        <v>10014943</v>
      </c>
      <c r="L70">
        <v>0</v>
      </c>
      <c r="M70">
        <v>0</v>
      </c>
      <c r="N70" t="str">
        <f t="shared" si="14"/>
        <v>10014944</v>
      </c>
      <c r="O70">
        <v>0</v>
      </c>
      <c r="P70">
        <v>0</v>
      </c>
      <c r="Q70" t="str">
        <f t="shared" si="15"/>
        <v>10014945</v>
      </c>
      <c r="R70">
        <v>3510</v>
      </c>
      <c r="S70">
        <v>11</v>
      </c>
      <c r="T70" t="str">
        <f t="shared" si="16"/>
        <v>10014946</v>
      </c>
      <c r="U70" s="67">
        <v>0</v>
      </c>
      <c r="V70">
        <v>0</v>
      </c>
      <c r="W70" t="str">
        <f t="shared" si="17"/>
        <v>10014947</v>
      </c>
      <c r="X70">
        <v>0</v>
      </c>
      <c r="Y70">
        <v>0</v>
      </c>
      <c r="Z70" t="str">
        <f t="shared" si="18"/>
        <v>10014948</v>
      </c>
      <c r="AA70" s="67">
        <v>0</v>
      </c>
      <c r="AB70">
        <v>0</v>
      </c>
      <c r="AC70" t="str">
        <f t="shared" si="10"/>
        <v>10014949</v>
      </c>
      <c r="AD70" s="67">
        <v>4320</v>
      </c>
      <c r="AE70" s="67">
        <v>5</v>
      </c>
      <c r="AF70">
        <f t="shared" si="8"/>
        <v>7830</v>
      </c>
      <c r="AG70">
        <f t="shared" si="9"/>
        <v>16</v>
      </c>
    </row>
    <row r="71" spans="3:33" x14ac:dyDescent="0.25">
      <c r="C71" s="21">
        <v>1002196</v>
      </c>
      <c r="D71" s="22" t="s">
        <v>160</v>
      </c>
      <c r="E71" s="22" t="s">
        <v>315</v>
      </c>
      <c r="F71" s="10" t="str">
        <f t="shared" si="11"/>
        <v>10021961</v>
      </c>
      <c r="G71" s="12">
        <v>0</v>
      </c>
      <c r="H71" s="10" t="str">
        <f t="shared" si="12"/>
        <v>10021962</v>
      </c>
      <c r="I71" s="1">
        <v>0</v>
      </c>
      <c r="J71" s="11">
        <v>0</v>
      </c>
      <c r="K71" t="str">
        <f t="shared" si="13"/>
        <v>10021963</v>
      </c>
      <c r="L71">
        <v>529</v>
      </c>
      <c r="M71">
        <v>0</v>
      </c>
      <c r="N71" t="str">
        <f t="shared" si="14"/>
        <v>10021964</v>
      </c>
      <c r="O71">
        <v>0</v>
      </c>
      <c r="P71">
        <v>0</v>
      </c>
      <c r="Q71" t="str">
        <f t="shared" si="15"/>
        <v>10021965</v>
      </c>
      <c r="R71">
        <v>0</v>
      </c>
      <c r="S71">
        <v>0</v>
      </c>
      <c r="T71" t="str">
        <f t="shared" si="16"/>
        <v>10021966</v>
      </c>
      <c r="U71">
        <v>3299</v>
      </c>
      <c r="V71">
        <v>4</v>
      </c>
      <c r="W71" t="str">
        <f t="shared" si="17"/>
        <v>10021967</v>
      </c>
      <c r="X71">
        <v>0</v>
      </c>
      <c r="Y71">
        <v>0</v>
      </c>
      <c r="Z71" t="str">
        <f t="shared" si="18"/>
        <v>10021968</v>
      </c>
      <c r="AA71" s="67">
        <v>0</v>
      </c>
      <c r="AB71">
        <v>0</v>
      </c>
      <c r="AC71" t="str">
        <f t="shared" si="10"/>
        <v>10021969</v>
      </c>
      <c r="AD71" s="67">
        <v>0</v>
      </c>
      <c r="AE71" s="67">
        <v>0</v>
      </c>
      <c r="AF71">
        <f t="shared" si="8"/>
        <v>3828</v>
      </c>
      <c r="AG71">
        <f t="shared" si="9"/>
        <v>4</v>
      </c>
    </row>
    <row r="72" spans="3:33" x14ac:dyDescent="0.25">
      <c r="C72" s="21">
        <v>1001135</v>
      </c>
      <c r="D72" s="22" t="s">
        <v>176</v>
      </c>
      <c r="E72" s="22" t="s">
        <v>324</v>
      </c>
      <c r="F72" s="10" t="str">
        <f t="shared" ref="F72:F104" si="23">C72&amp;1</f>
        <v>10011351</v>
      </c>
      <c r="G72" s="12">
        <v>0</v>
      </c>
      <c r="H72" s="10" t="str">
        <f t="shared" ref="H72:H104" si="24">C72&amp;2</f>
        <v>10011352</v>
      </c>
      <c r="I72" s="1">
        <v>0</v>
      </c>
      <c r="J72" s="11">
        <v>0</v>
      </c>
      <c r="K72" t="str">
        <f t="shared" ref="K72:K104" si="25">C72&amp;3</f>
        <v>10011353</v>
      </c>
      <c r="L72">
        <v>0</v>
      </c>
      <c r="M72">
        <v>0</v>
      </c>
      <c r="N72" t="str">
        <f t="shared" ref="N72:N104" si="26">C72&amp;4</f>
        <v>10011354</v>
      </c>
      <c r="O72">
        <v>3088</v>
      </c>
      <c r="P72">
        <v>14</v>
      </c>
      <c r="Q72" t="str">
        <f t="shared" ref="Q72:Q104" si="27">C72&amp;5</f>
        <v>10011355</v>
      </c>
      <c r="R72">
        <v>0</v>
      </c>
      <c r="S72">
        <v>0</v>
      </c>
      <c r="T72" t="str">
        <f t="shared" ref="T72:T104" si="28">C72&amp;6</f>
        <v>10011356</v>
      </c>
      <c r="U72" s="67">
        <v>0</v>
      </c>
      <c r="V72">
        <v>0</v>
      </c>
      <c r="W72" t="str">
        <f t="shared" ref="W72:W104" si="29">C72&amp;7</f>
        <v>10011357</v>
      </c>
      <c r="X72">
        <v>3024</v>
      </c>
      <c r="Y72">
        <v>7</v>
      </c>
      <c r="Z72" t="str">
        <f t="shared" ref="Z72:Z104" si="30">C72&amp;8</f>
        <v>10011358</v>
      </c>
      <c r="AA72" s="67">
        <v>0</v>
      </c>
      <c r="AB72">
        <v>0</v>
      </c>
      <c r="AC72" t="str">
        <f t="shared" si="10"/>
        <v>10011359</v>
      </c>
      <c r="AD72" s="67">
        <v>0</v>
      </c>
      <c r="AE72" s="67">
        <v>0</v>
      </c>
      <c r="AF72">
        <f t="shared" si="8"/>
        <v>6112</v>
      </c>
      <c r="AG72">
        <f t="shared" si="9"/>
        <v>21</v>
      </c>
    </row>
    <row r="73" spans="3:33" x14ac:dyDescent="0.25">
      <c r="C73" s="21">
        <v>1022072</v>
      </c>
      <c r="D73" s="22" t="s">
        <v>206</v>
      </c>
      <c r="E73" s="22" t="s">
        <v>345</v>
      </c>
      <c r="F73" s="10" t="str">
        <f t="shared" si="23"/>
        <v>10220721</v>
      </c>
      <c r="G73" s="12">
        <v>432</v>
      </c>
      <c r="H73" s="10" t="str">
        <f t="shared" si="24"/>
        <v>10220722</v>
      </c>
      <c r="I73" s="1">
        <v>0</v>
      </c>
      <c r="J73" s="11">
        <v>0</v>
      </c>
      <c r="K73" t="str">
        <f t="shared" si="25"/>
        <v>10220723</v>
      </c>
      <c r="L73">
        <v>0</v>
      </c>
      <c r="M73">
        <v>0</v>
      </c>
      <c r="N73" t="str">
        <f t="shared" si="26"/>
        <v>10220724</v>
      </c>
      <c r="O73">
        <v>0</v>
      </c>
      <c r="P73">
        <v>0</v>
      </c>
      <c r="Q73" t="str">
        <f t="shared" si="27"/>
        <v>10220725</v>
      </c>
      <c r="R73">
        <v>0</v>
      </c>
      <c r="S73">
        <v>0</v>
      </c>
      <c r="T73" t="str">
        <f t="shared" si="28"/>
        <v>10220726</v>
      </c>
      <c r="U73" s="67">
        <v>0</v>
      </c>
      <c r="V73">
        <v>0</v>
      </c>
      <c r="W73" t="str">
        <f t="shared" si="29"/>
        <v>10220727</v>
      </c>
      <c r="X73">
        <v>0</v>
      </c>
      <c r="Y73">
        <v>0</v>
      </c>
      <c r="Z73" t="str">
        <f t="shared" si="30"/>
        <v>10220728</v>
      </c>
      <c r="AA73" s="67">
        <v>0</v>
      </c>
      <c r="AB73">
        <v>0</v>
      </c>
      <c r="AC73" t="str">
        <f t="shared" ref="AC73:AC136" si="31">C73&amp;9</f>
        <v>10220729</v>
      </c>
      <c r="AD73" s="67">
        <v>0</v>
      </c>
      <c r="AE73" s="67">
        <v>0</v>
      </c>
      <c r="AF73">
        <f t="shared" ref="AF73:AF137" si="32">AD73+AA73+X73+U73+R73+O73+L73+I73+G73</f>
        <v>432</v>
      </c>
      <c r="AG73">
        <f t="shared" ref="AG73:AG137" si="33">AE73+AB73+Y73+V73+S73+P73+M73+J73</f>
        <v>0</v>
      </c>
    </row>
    <row r="74" spans="3:33" x14ac:dyDescent="0.25">
      <c r="C74" s="21">
        <v>1008563</v>
      </c>
      <c r="D74" s="22" t="s">
        <v>174</v>
      </c>
      <c r="E74" s="22" t="s">
        <v>255</v>
      </c>
      <c r="F74" s="10" t="str">
        <f t="shared" si="23"/>
        <v>10085631</v>
      </c>
      <c r="G74" s="12">
        <v>0</v>
      </c>
      <c r="H74" s="10" t="str">
        <f t="shared" si="24"/>
        <v>10085632</v>
      </c>
      <c r="I74" s="1">
        <v>0</v>
      </c>
      <c r="J74" s="11">
        <v>0</v>
      </c>
      <c r="K74" t="str">
        <f t="shared" si="25"/>
        <v>10085633</v>
      </c>
      <c r="L74">
        <v>0</v>
      </c>
      <c r="M74">
        <v>0</v>
      </c>
      <c r="N74" t="str">
        <f t="shared" si="26"/>
        <v>10085634</v>
      </c>
      <c r="O74">
        <v>0</v>
      </c>
      <c r="P74">
        <v>0</v>
      </c>
      <c r="Q74" t="str">
        <f t="shared" si="27"/>
        <v>10085635</v>
      </c>
      <c r="R74">
        <v>2246</v>
      </c>
      <c r="S74">
        <v>0</v>
      </c>
      <c r="T74" t="str">
        <f t="shared" si="28"/>
        <v>10085636</v>
      </c>
      <c r="U74" s="67">
        <v>0</v>
      </c>
      <c r="V74">
        <v>0</v>
      </c>
      <c r="W74" t="str">
        <f t="shared" si="29"/>
        <v>10085637</v>
      </c>
      <c r="X74">
        <v>0</v>
      </c>
      <c r="Y74">
        <v>0</v>
      </c>
      <c r="Z74" t="str">
        <f t="shared" si="30"/>
        <v>10085638</v>
      </c>
      <c r="AA74" s="67">
        <v>0</v>
      </c>
      <c r="AB74">
        <v>0</v>
      </c>
      <c r="AC74" t="str">
        <f t="shared" si="31"/>
        <v>10085639</v>
      </c>
      <c r="AD74" s="67">
        <v>0</v>
      </c>
      <c r="AE74" s="67">
        <v>0</v>
      </c>
      <c r="AF74">
        <f t="shared" si="32"/>
        <v>2246</v>
      </c>
      <c r="AG74">
        <f t="shared" si="33"/>
        <v>0</v>
      </c>
    </row>
    <row r="75" spans="3:33" x14ac:dyDescent="0.25">
      <c r="C75" s="21">
        <v>1011440</v>
      </c>
      <c r="D75" s="22" t="s">
        <v>107</v>
      </c>
      <c r="E75" s="22" t="s">
        <v>273</v>
      </c>
      <c r="F75" s="10" t="str">
        <f t="shared" si="23"/>
        <v>10114401</v>
      </c>
      <c r="G75" s="12">
        <v>0</v>
      </c>
      <c r="H75" s="10" t="str">
        <f t="shared" si="24"/>
        <v>10114402</v>
      </c>
      <c r="I75" s="1">
        <v>0</v>
      </c>
      <c r="J75" s="11">
        <v>0</v>
      </c>
      <c r="K75" t="str">
        <f t="shared" si="25"/>
        <v>10114403</v>
      </c>
      <c r="L75">
        <v>0</v>
      </c>
      <c r="M75">
        <v>0</v>
      </c>
      <c r="N75" t="str">
        <f t="shared" si="26"/>
        <v>10114404</v>
      </c>
      <c r="O75">
        <v>0</v>
      </c>
      <c r="P75">
        <v>0</v>
      </c>
      <c r="Q75" t="str">
        <f t="shared" si="27"/>
        <v>10114405</v>
      </c>
      <c r="R75">
        <v>0</v>
      </c>
      <c r="S75">
        <v>0</v>
      </c>
      <c r="T75" t="str">
        <f t="shared" si="28"/>
        <v>10114406</v>
      </c>
      <c r="U75" s="67">
        <v>0</v>
      </c>
      <c r="V75">
        <v>0</v>
      </c>
      <c r="W75" t="str">
        <f t="shared" si="29"/>
        <v>10114407</v>
      </c>
      <c r="X75">
        <v>0</v>
      </c>
      <c r="Y75">
        <v>0</v>
      </c>
      <c r="Z75" t="str">
        <f t="shared" si="30"/>
        <v>10114408</v>
      </c>
      <c r="AA75">
        <v>2700</v>
      </c>
      <c r="AB75">
        <v>11</v>
      </c>
      <c r="AC75" t="str">
        <f t="shared" si="31"/>
        <v>10114409</v>
      </c>
      <c r="AD75" s="67">
        <v>0</v>
      </c>
      <c r="AE75" s="67">
        <v>0</v>
      </c>
      <c r="AF75">
        <f t="shared" si="32"/>
        <v>2700</v>
      </c>
      <c r="AG75">
        <f t="shared" si="33"/>
        <v>11</v>
      </c>
    </row>
    <row r="76" spans="3:33" x14ac:dyDescent="0.25">
      <c r="C76" s="21">
        <v>1002082</v>
      </c>
      <c r="D76" s="22" t="s">
        <v>424</v>
      </c>
      <c r="E76" s="22" t="s">
        <v>315</v>
      </c>
      <c r="F76" s="10" t="str">
        <f t="shared" si="23"/>
        <v>10020821</v>
      </c>
      <c r="G76" s="12">
        <v>0</v>
      </c>
      <c r="H76" s="10" t="str">
        <f t="shared" si="24"/>
        <v>10020822</v>
      </c>
      <c r="I76" s="1">
        <v>0</v>
      </c>
      <c r="J76" s="11">
        <v>0</v>
      </c>
      <c r="K76" t="str">
        <f t="shared" si="25"/>
        <v>10020823</v>
      </c>
      <c r="L76">
        <v>0</v>
      </c>
      <c r="M76">
        <v>0</v>
      </c>
      <c r="N76" t="str">
        <f t="shared" si="26"/>
        <v>10020824</v>
      </c>
      <c r="O76">
        <v>0</v>
      </c>
      <c r="P76">
        <v>0</v>
      </c>
      <c r="Q76" t="str">
        <f t="shared" si="27"/>
        <v>10020825</v>
      </c>
      <c r="R76">
        <v>0</v>
      </c>
      <c r="S76">
        <v>0</v>
      </c>
      <c r="T76" t="str">
        <f t="shared" si="28"/>
        <v>10020826</v>
      </c>
      <c r="U76" s="67">
        <v>0</v>
      </c>
      <c r="V76">
        <v>0</v>
      </c>
      <c r="W76" t="str">
        <f t="shared" si="29"/>
        <v>10020827</v>
      </c>
      <c r="X76">
        <v>0</v>
      </c>
      <c r="Y76">
        <v>0</v>
      </c>
      <c r="Z76" t="str">
        <f t="shared" si="30"/>
        <v>10020828</v>
      </c>
      <c r="AA76">
        <v>0</v>
      </c>
      <c r="AB76">
        <v>0</v>
      </c>
      <c r="AC76" t="str">
        <f t="shared" si="31"/>
        <v>10020829</v>
      </c>
      <c r="AD76" s="67">
        <v>4060</v>
      </c>
      <c r="AE76" s="67">
        <v>4</v>
      </c>
      <c r="AF76">
        <f t="shared" ref="AF76" si="34">AD76+AA76+X76+U76+R76+O76+L76+I76+G76</f>
        <v>4060</v>
      </c>
      <c r="AG76">
        <f t="shared" ref="AG76" si="35">AE76+AB76+Y76+V76+S76+P76+M76+J76</f>
        <v>4</v>
      </c>
    </row>
    <row r="77" spans="3:33" x14ac:dyDescent="0.25">
      <c r="C77" s="21">
        <v>1019925</v>
      </c>
      <c r="D77" s="22" t="s">
        <v>80</v>
      </c>
      <c r="E77" s="22" t="s">
        <v>251</v>
      </c>
      <c r="F77" s="10" t="str">
        <f t="shared" si="23"/>
        <v>10199251</v>
      </c>
      <c r="G77" s="12">
        <v>0</v>
      </c>
      <c r="H77" s="10" t="str">
        <f t="shared" si="24"/>
        <v>10199252</v>
      </c>
      <c r="I77" s="1">
        <v>0</v>
      </c>
      <c r="J77" s="11">
        <v>0</v>
      </c>
      <c r="K77" t="str">
        <f t="shared" si="25"/>
        <v>10199253</v>
      </c>
      <c r="L77">
        <v>0</v>
      </c>
      <c r="M77">
        <v>0</v>
      </c>
      <c r="N77" t="str">
        <f t="shared" si="26"/>
        <v>10199254</v>
      </c>
      <c r="O77">
        <v>0</v>
      </c>
      <c r="P77">
        <v>0</v>
      </c>
      <c r="Q77" t="str">
        <f t="shared" si="27"/>
        <v>10199255</v>
      </c>
      <c r="R77">
        <v>0</v>
      </c>
      <c r="S77">
        <v>0</v>
      </c>
      <c r="T77" t="str">
        <f t="shared" si="28"/>
        <v>10199256</v>
      </c>
      <c r="U77" s="67">
        <v>0</v>
      </c>
      <c r="V77">
        <v>0</v>
      </c>
      <c r="W77" t="str">
        <f t="shared" si="29"/>
        <v>10199257</v>
      </c>
      <c r="X77">
        <v>0</v>
      </c>
      <c r="Y77">
        <v>0</v>
      </c>
      <c r="Z77" t="str">
        <f t="shared" si="30"/>
        <v>10199258</v>
      </c>
      <c r="AA77" s="67">
        <v>0</v>
      </c>
      <c r="AB77">
        <v>0</v>
      </c>
      <c r="AC77" t="str">
        <f t="shared" si="31"/>
        <v>10199259</v>
      </c>
      <c r="AD77" s="67">
        <v>0</v>
      </c>
      <c r="AE77" s="67">
        <v>0</v>
      </c>
      <c r="AF77">
        <f t="shared" si="32"/>
        <v>0</v>
      </c>
      <c r="AG77">
        <f t="shared" si="33"/>
        <v>0</v>
      </c>
    </row>
    <row r="78" spans="3:33" x14ac:dyDescent="0.25">
      <c r="C78" s="21">
        <v>1003184</v>
      </c>
      <c r="D78" s="22" t="s">
        <v>66</v>
      </c>
      <c r="E78" s="22" t="s">
        <v>238</v>
      </c>
      <c r="F78" s="10" t="str">
        <f t="shared" si="23"/>
        <v>10031841</v>
      </c>
      <c r="G78" s="12">
        <v>0</v>
      </c>
      <c r="H78" s="10" t="str">
        <f t="shared" si="24"/>
        <v>10031842</v>
      </c>
      <c r="I78" s="1">
        <v>0</v>
      </c>
      <c r="J78" s="11">
        <v>0</v>
      </c>
      <c r="K78" t="str">
        <f t="shared" si="25"/>
        <v>10031843</v>
      </c>
      <c r="L78">
        <v>0</v>
      </c>
      <c r="M78">
        <v>0</v>
      </c>
      <c r="N78" t="str">
        <f t="shared" si="26"/>
        <v>10031844</v>
      </c>
      <c r="O78">
        <v>0</v>
      </c>
      <c r="P78">
        <v>0</v>
      </c>
      <c r="Q78" t="str">
        <f t="shared" si="27"/>
        <v>10031845</v>
      </c>
      <c r="R78">
        <v>0</v>
      </c>
      <c r="S78">
        <v>0</v>
      </c>
      <c r="T78" t="str">
        <f t="shared" si="28"/>
        <v>10031846</v>
      </c>
      <c r="U78">
        <v>2667</v>
      </c>
      <c r="V78">
        <v>2</v>
      </c>
      <c r="W78" t="str">
        <f t="shared" si="29"/>
        <v>10031847</v>
      </c>
      <c r="X78">
        <v>0</v>
      </c>
      <c r="Y78">
        <v>0</v>
      </c>
      <c r="Z78" t="str">
        <f t="shared" si="30"/>
        <v>10031848</v>
      </c>
      <c r="AA78" s="67">
        <v>0</v>
      </c>
      <c r="AB78">
        <v>0</v>
      </c>
      <c r="AC78" t="str">
        <f t="shared" si="31"/>
        <v>10031849</v>
      </c>
      <c r="AD78" s="67">
        <v>4320</v>
      </c>
      <c r="AE78" s="67">
        <v>5</v>
      </c>
      <c r="AF78">
        <f t="shared" si="32"/>
        <v>6987</v>
      </c>
      <c r="AG78">
        <f t="shared" si="33"/>
        <v>7</v>
      </c>
    </row>
    <row r="79" spans="3:33" x14ac:dyDescent="0.25">
      <c r="C79" s="21">
        <v>1002460</v>
      </c>
      <c r="D79" s="22" t="s">
        <v>66</v>
      </c>
      <c r="E79" s="22" t="s">
        <v>318</v>
      </c>
      <c r="F79" s="10" t="str">
        <f t="shared" si="23"/>
        <v>10024601</v>
      </c>
      <c r="G79" s="12">
        <v>0</v>
      </c>
      <c r="H79" s="10" t="str">
        <f t="shared" si="24"/>
        <v>10024602</v>
      </c>
      <c r="I79" s="1">
        <v>0</v>
      </c>
      <c r="J79" s="11">
        <v>0</v>
      </c>
      <c r="K79" t="str">
        <f t="shared" si="25"/>
        <v>10024603</v>
      </c>
      <c r="L79">
        <v>0</v>
      </c>
      <c r="M79">
        <v>0</v>
      </c>
      <c r="N79" t="str">
        <f t="shared" si="26"/>
        <v>10024604</v>
      </c>
      <c r="O79">
        <v>0</v>
      </c>
      <c r="P79">
        <v>0</v>
      </c>
      <c r="Q79" t="str">
        <f t="shared" si="27"/>
        <v>10024605</v>
      </c>
      <c r="R79">
        <v>0</v>
      </c>
      <c r="S79">
        <v>0</v>
      </c>
      <c r="T79" t="str">
        <f t="shared" si="28"/>
        <v>10024606</v>
      </c>
      <c r="U79" s="67">
        <v>0</v>
      </c>
      <c r="V79">
        <v>0</v>
      </c>
      <c r="W79" t="str">
        <f t="shared" si="29"/>
        <v>10024607</v>
      </c>
      <c r="X79">
        <v>4060</v>
      </c>
      <c r="Y79">
        <v>18</v>
      </c>
      <c r="Z79" t="str">
        <f t="shared" si="30"/>
        <v>10024608</v>
      </c>
      <c r="AA79" s="67">
        <v>0</v>
      </c>
      <c r="AB79">
        <v>0</v>
      </c>
      <c r="AC79" t="str">
        <f t="shared" si="31"/>
        <v>10024609</v>
      </c>
      <c r="AD79" s="67">
        <v>0</v>
      </c>
      <c r="AE79" s="67">
        <v>0</v>
      </c>
      <c r="AF79">
        <f t="shared" si="32"/>
        <v>4060</v>
      </c>
      <c r="AG79">
        <f t="shared" si="33"/>
        <v>18</v>
      </c>
    </row>
    <row r="80" spans="3:33" x14ac:dyDescent="0.25">
      <c r="C80" s="21">
        <v>1018250</v>
      </c>
      <c r="D80" s="22" t="s">
        <v>66</v>
      </c>
      <c r="E80" s="22" t="s">
        <v>239</v>
      </c>
      <c r="F80" s="10" t="str">
        <f t="shared" si="23"/>
        <v>10182501</v>
      </c>
      <c r="G80" s="12">
        <v>1143</v>
      </c>
      <c r="H80" s="10" t="str">
        <f t="shared" si="24"/>
        <v>10182502</v>
      </c>
      <c r="I80" s="1">
        <v>0</v>
      </c>
      <c r="J80" s="11">
        <v>0</v>
      </c>
      <c r="K80" t="str">
        <f t="shared" si="25"/>
        <v>10182503</v>
      </c>
      <c r="L80">
        <v>0</v>
      </c>
      <c r="M80">
        <v>0</v>
      </c>
      <c r="N80" t="str">
        <f t="shared" si="26"/>
        <v>10182504</v>
      </c>
      <c r="O80">
        <v>0</v>
      </c>
      <c r="P80">
        <v>0</v>
      </c>
      <c r="Q80" t="str">
        <f t="shared" si="27"/>
        <v>10182505</v>
      </c>
      <c r="R80">
        <v>0</v>
      </c>
      <c r="S80">
        <v>0</v>
      </c>
      <c r="T80" t="str">
        <f t="shared" si="28"/>
        <v>10182506</v>
      </c>
      <c r="U80">
        <v>3299</v>
      </c>
      <c r="V80">
        <v>4</v>
      </c>
      <c r="W80" t="str">
        <f t="shared" si="29"/>
        <v>10182507</v>
      </c>
      <c r="X80">
        <v>0</v>
      </c>
      <c r="Y80">
        <v>0</v>
      </c>
      <c r="Z80" t="str">
        <f t="shared" si="30"/>
        <v>10182508</v>
      </c>
      <c r="AA80" s="67">
        <v>0</v>
      </c>
      <c r="AB80">
        <v>0</v>
      </c>
      <c r="AC80" t="str">
        <f t="shared" si="31"/>
        <v>10182509</v>
      </c>
      <c r="AD80" s="67">
        <v>4320</v>
      </c>
      <c r="AE80" s="67">
        <v>5</v>
      </c>
      <c r="AF80">
        <f t="shared" si="32"/>
        <v>8762</v>
      </c>
      <c r="AG80">
        <f t="shared" si="33"/>
        <v>9</v>
      </c>
    </row>
    <row r="81" spans="3:33" x14ac:dyDescent="0.25">
      <c r="C81" s="21">
        <v>1010669</v>
      </c>
      <c r="D81" s="22" t="s">
        <v>144</v>
      </c>
      <c r="E81" s="22" t="s">
        <v>249</v>
      </c>
      <c r="F81" s="10" t="str">
        <f t="shared" si="23"/>
        <v>10106691</v>
      </c>
      <c r="G81" s="12">
        <v>503</v>
      </c>
      <c r="H81" s="10" t="str">
        <f t="shared" si="24"/>
        <v>10106692</v>
      </c>
      <c r="I81" s="1">
        <v>0</v>
      </c>
      <c r="J81" s="11">
        <v>0</v>
      </c>
      <c r="K81" t="str">
        <f t="shared" si="25"/>
        <v>10106693</v>
      </c>
      <c r="L81">
        <v>0</v>
      </c>
      <c r="M81">
        <v>0</v>
      </c>
      <c r="N81" t="str">
        <f t="shared" si="26"/>
        <v>10106694</v>
      </c>
      <c r="O81">
        <v>0</v>
      </c>
      <c r="P81">
        <v>0</v>
      </c>
      <c r="Q81" t="str">
        <f t="shared" si="27"/>
        <v>10106695</v>
      </c>
      <c r="R81">
        <v>2246</v>
      </c>
      <c r="S81">
        <v>0</v>
      </c>
      <c r="T81" t="str">
        <f t="shared" si="28"/>
        <v>10106696</v>
      </c>
      <c r="U81">
        <v>2246</v>
      </c>
      <c r="V81">
        <v>0</v>
      </c>
      <c r="W81" t="str">
        <f t="shared" si="29"/>
        <v>10106697</v>
      </c>
      <c r="X81">
        <v>0</v>
      </c>
      <c r="Y81">
        <v>0</v>
      </c>
      <c r="Z81" t="str">
        <f t="shared" si="30"/>
        <v>10106698</v>
      </c>
      <c r="AA81">
        <v>1890</v>
      </c>
      <c r="AB81">
        <v>4</v>
      </c>
      <c r="AC81" t="str">
        <f t="shared" si="31"/>
        <v>10106699</v>
      </c>
      <c r="AD81" s="67">
        <v>0</v>
      </c>
      <c r="AE81" s="67">
        <v>0</v>
      </c>
      <c r="AF81">
        <f t="shared" si="32"/>
        <v>6885</v>
      </c>
      <c r="AG81">
        <f t="shared" si="33"/>
        <v>4</v>
      </c>
    </row>
    <row r="82" spans="3:33" x14ac:dyDescent="0.25">
      <c r="C82" s="21">
        <v>1019935</v>
      </c>
      <c r="D82" s="22" t="s">
        <v>81</v>
      </c>
      <c r="E82" s="22" t="s">
        <v>252</v>
      </c>
      <c r="F82" s="10" t="str">
        <f t="shared" si="23"/>
        <v>10199351</v>
      </c>
      <c r="G82" s="12">
        <v>0</v>
      </c>
      <c r="H82" s="10" t="str">
        <f t="shared" si="24"/>
        <v>10199352</v>
      </c>
      <c r="I82" s="1">
        <v>0</v>
      </c>
      <c r="J82" s="11">
        <v>0</v>
      </c>
      <c r="K82" t="str">
        <f t="shared" si="25"/>
        <v>10199353</v>
      </c>
      <c r="L82">
        <v>0</v>
      </c>
      <c r="M82">
        <v>0</v>
      </c>
      <c r="N82" t="str">
        <f t="shared" si="26"/>
        <v>10199354</v>
      </c>
      <c r="O82">
        <v>0</v>
      </c>
      <c r="P82">
        <v>0</v>
      </c>
      <c r="Q82" t="str">
        <f t="shared" si="27"/>
        <v>10199355</v>
      </c>
      <c r="R82">
        <v>0</v>
      </c>
      <c r="S82">
        <v>0</v>
      </c>
      <c r="T82" t="str">
        <f t="shared" si="28"/>
        <v>10199356</v>
      </c>
      <c r="U82" s="67">
        <v>0</v>
      </c>
      <c r="V82">
        <v>0</v>
      </c>
      <c r="W82" t="str">
        <f t="shared" si="29"/>
        <v>10199357</v>
      </c>
      <c r="X82">
        <v>0</v>
      </c>
      <c r="Y82">
        <v>0</v>
      </c>
      <c r="Z82" t="str">
        <f t="shared" si="30"/>
        <v>10199358</v>
      </c>
      <c r="AA82" s="67">
        <v>0</v>
      </c>
      <c r="AB82">
        <v>0</v>
      </c>
      <c r="AC82" t="str">
        <f t="shared" si="31"/>
        <v>10199359</v>
      </c>
      <c r="AD82" s="67">
        <v>0</v>
      </c>
      <c r="AE82" s="67">
        <v>0</v>
      </c>
      <c r="AF82">
        <f t="shared" si="32"/>
        <v>0</v>
      </c>
      <c r="AG82">
        <f t="shared" si="33"/>
        <v>0</v>
      </c>
    </row>
    <row r="83" spans="3:33" x14ac:dyDescent="0.25">
      <c r="C83" s="21">
        <v>1017369</v>
      </c>
      <c r="D83" s="22" t="s">
        <v>115</v>
      </c>
      <c r="E83" s="22" t="s">
        <v>247</v>
      </c>
      <c r="F83" s="10" t="str">
        <f t="shared" si="23"/>
        <v>10173691</v>
      </c>
      <c r="G83" s="12">
        <v>432</v>
      </c>
      <c r="H83" s="10" t="str">
        <f t="shared" si="24"/>
        <v>10173692</v>
      </c>
      <c r="I83" s="1">
        <v>0</v>
      </c>
      <c r="J83" s="11">
        <v>0</v>
      </c>
      <c r="K83" t="str">
        <f t="shared" si="25"/>
        <v>10173693</v>
      </c>
      <c r="L83">
        <v>0</v>
      </c>
      <c r="M83">
        <v>0</v>
      </c>
      <c r="N83" t="str">
        <f t="shared" si="26"/>
        <v>10173694</v>
      </c>
      <c r="O83">
        <v>0</v>
      </c>
      <c r="P83">
        <v>0</v>
      </c>
      <c r="Q83" t="str">
        <f t="shared" si="27"/>
        <v>10173695</v>
      </c>
      <c r="R83">
        <v>0</v>
      </c>
      <c r="S83">
        <v>0</v>
      </c>
      <c r="T83" t="str">
        <f t="shared" si="28"/>
        <v>10173696</v>
      </c>
      <c r="U83" s="67">
        <v>0</v>
      </c>
      <c r="V83">
        <v>0</v>
      </c>
      <c r="W83" t="str">
        <f t="shared" si="29"/>
        <v>10173697</v>
      </c>
      <c r="X83">
        <v>0</v>
      </c>
      <c r="Y83">
        <v>0</v>
      </c>
      <c r="Z83" t="str">
        <f t="shared" si="30"/>
        <v>10173698</v>
      </c>
      <c r="AA83" s="67">
        <v>0</v>
      </c>
      <c r="AB83">
        <v>0</v>
      </c>
      <c r="AC83" t="str">
        <f t="shared" si="31"/>
        <v>10173699</v>
      </c>
      <c r="AD83" s="67">
        <v>0</v>
      </c>
      <c r="AE83" s="67">
        <v>0</v>
      </c>
      <c r="AF83">
        <f t="shared" si="32"/>
        <v>432</v>
      </c>
      <c r="AG83">
        <f t="shared" si="33"/>
        <v>0</v>
      </c>
    </row>
    <row r="84" spans="3:33" x14ac:dyDescent="0.25">
      <c r="C84" s="21">
        <v>1006166</v>
      </c>
      <c r="D84" s="22" t="s">
        <v>207</v>
      </c>
      <c r="E84" s="22" t="s">
        <v>268</v>
      </c>
      <c r="F84" s="10" t="str">
        <f t="shared" si="23"/>
        <v>10061661</v>
      </c>
      <c r="G84" s="12">
        <v>0</v>
      </c>
      <c r="H84" s="10" t="str">
        <f t="shared" si="24"/>
        <v>10061662</v>
      </c>
      <c r="I84" s="1">
        <v>0</v>
      </c>
      <c r="J84" s="11">
        <v>0</v>
      </c>
      <c r="K84" t="str">
        <f t="shared" si="25"/>
        <v>10061663</v>
      </c>
      <c r="L84">
        <v>0</v>
      </c>
      <c r="M84">
        <v>0</v>
      </c>
      <c r="N84" t="str">
        <f t="shared" si="26"/>
        <v>10061664</v>
      </c>
      <c r="O84">
        <v>2667</v>
      </c>
      <c r="P84">
        <v>9</v>
      </c>
      <c r="Q84" t="str">
        <f t="shared" si="27"/>
        <v>10061665</v>
      </c>
      <c r="R84">
        <v>3510</v>
      </c>
      <c r="S84">
        <v>11</v>
      </c>
      <c r="T84" t="str">
        <f t="shared" si="28"/>
        <v>10061666</v>
      </c>
      <c r="U84" s="67">
        <v>0</v>
      </c>
      <c r="V84">
        <v>0</v>
      </c>
      <c r="W84" t="str">
        <f t="shared" si="29"/>
        <v>10061667</v>
      </c>
      <c r="X84">
        <v>0</v>
      </c>
      <c r="Y84">
        <v>0</v>
      </c>
      <c r="Z84" t="str">
        <f t="shared" si="30"/>
        <v>10061668</v>
      </c>
      <c r="AA84" s="67">
        <v>0</v>
      </c>
      <c r="AB84">
        <v>0</v>
      </c>
      <c r="AC84" t="str">
        <f t="shared" si="31"/>
        <v>10061669</v>
      </c>
      <c r="AD84" s="67">
        <v>0</v>
      </c>
      <c r="AE84" s="67">
        <v>0</v>
      </c>
      <c r="AF84">
        <f t="shared" si="32"/>
        <v>6177</v>
      </c>
      <c r="AG84">
        <f t="shared" si="33"/>
        <v>20</v>
      </c>
    </row>
    <row r="85" spans="3:33" x14ac:dyDescent="0.25">
      <c r="C85" s="21">
        <v>1013061</v>
      </c>
      <c r="D85" s="22" t="s">
        <v>211</v>
      </c>
      <c r="E85" s="22" t="s">
        <v>268</v>
      </c>
      <c r="F85" s="10" t="str">
        <f t="shared" si="23"/>
        <v>10130611</v>
      </c>
      <c r="G85" s="12">
        <v>0</v>
      </c>
      <c r="H85" s="10" t="str">
        <f t="shared" si="24"/>
        <v>10130612</v>
      </c>
      <c r="I85" s="1">
        <v>0</v>
      </c>
      <c r="J85" s="11">
        <v>0</v>
      </c>
      <c r="K85" t="str">
        <f t="shared" si="25"/>
        <v>10130613</v>
      </c>
      <c r="L85">
        <v>0</v>
      </c>
      <c r="M85">
        <v>0</v>
      </c>
      <c r="N85" t="str">
        <f t="shared" si="26"/>
        <v>10130614</v>
      </c>
      <c r="O85">
        <v>0</v>
      </c>
      <c r="P85">
        <v>0</v>
      </c>
      <c r="Q85" t="str">
        <f t="shared" si="27"/>
        <v>10130615</v>
      </c>
      <c r="R85">
        <v>0</v>
      </c>
      <c r="S85">
        <v>0</v>
      </c>
      <c r="T85" t="str">
        <f t="shared" si="28"/>
        <v>10130616</v>
      </c>
      <c r="U85" s="67">
        <v>0</v>
      </c>
      <c r="V85">
        <v>0</v>
      </c>
      <c r="W85" t="str">
        <f t="shared" si="29"/>
        <v>10130617</v>
      </c>
      <c r="X85">
        <v>3542</v>
      </c>
      <c r="Y85">
        <v>11</v>
      </c>
      <c r="Z85" t="str">
        <f t="shared" si="30"/>
        <v>10130618</v>
      </c>
      <c r="AA85" s="67">
        <v>0</v>
      </c>
      <c r="AB85">
        <v>0</v>
      </c>
      <c r="AC85" t="str">
        <f t="shared" si="31"/>
        <v>10130619</v>
      </c>
      <c r="AD85" s="67">
        <v>0</v>
      </c>
      <c r="AE85" s="67">
        <v>0</v>
      </c>
      <c r="AF85">
        <f t="shared" si="32"/>
        <v>3542</v>
      </c>
      <c r="AG85">
        <f t="shared" si="33"/>
        <v>11</v>
      </c>
    </row>
    <row r="86" spans="3:33" x14ac:dyDescent="0.25">
      <c r="C86" s="21">
        <v>1014369</v>
      </c>
      <c r="D86" s="22" t="s">
        <v>221</v>
      </c>
      <c r="E86" s="22" t="s">
        <v>354</v>
      </c>
      <c r="F86" s="10" t="str">
        <f t="shared" si="23"/>
        <v>10143691</v>
      </c>
      <c r="G86" s="12">
        <v>1267</v>
      </c>
      <c r="H86" s="10" t="str">
        <f t="shared" si="24"/>
        <v>10143692</v>
      </c>
      <c r="I86" s="1">
        <v>0</v>
      </c>
      <c r="J86" s="11">
        <v>0</v>
      </c>
      <c r="K86" t="str">
        <f t="shared" si="25"/>
        <v>10143693</v>
      </c>
      <c r="L86">
        <v>0</v>
      </c>
      <c r="M86">
        <v>0</v>
      </c>
      <c r="N86" t="str">
        <f t="shared" si="26"/>
        <v>10143694</v>
      </c>
      <c r="O86">
        <v>0</v>
      </c>
      <c r="P86">
        <v>0</v>
      </c>
      <c r="Q86" t="str">
        <f t="shared" si="27"/>
        <v>10143695</v>
      </c>
      <c r="R86">
        <v>2667</v>
      </c>
      <c r="S86">
        <v>5</v>
      </c>
      <c r="T86" t="str">
        <f t="shared" si="28"/>
        <v>10143696</v>
      </c>
      <c r="U86" s="67">
        <v>0</v>
      </c>
      <c r="V86">
        <v>0</v>
      </c>
      <c r="W86" t="str">
        <f t="shared" si="29"/>
        <v>10143697</v>
      </c>
      <c r="X86">
        <v>0</v>
      </c>
      <c r="Y86">
        <v>0</v>
      </c>
      <c r="Z86" t="str">
        <f t="shared" si="30"/>
        <v>10143698</v>
      </c>
      <c r="AA86" s="67">
        <v>0</v>
      </c>
      <c r="AB86">
        <v>0</v>
      </c>
      <c r="AC86" t="str">
        <f t="shared" si="31"/>
        <v>10143699</v>
      </c>
      <c r="AD86" s="67">
        <v>0</v>
      </c>
      <c r="AE86" s="67">
        <v>0</v>
      </c>
      <c r="AF86">
        <f t="shared" si="32"/>
        <v>3934</v>
      </c>
      <c r="AG86">
        <f t="shared" si="33"/>
        <v>5</v>
      </c>
    </row>
    <row r="87" spans="3:33" x14ac:dyDescent="0.25">
      <c r="C87" s="21">
        <v>2001002</v>
      </c>
      <c r="D87" s="22" t="s">
        <v>163</v>
      </c>
      <c r="E87" s="22" t="s">
        <v>317</v>
      </c>
      <c r="F87" s="10" t="str">
        <f t="shared" si="23"/>
        <v>20010021</v>
      </c>
      <c r="G87" s="12">
        <v>2345</v>
      </c>
      <c r="H87" s="10" t="str">
        <f t="shared" si="24"/>
        <v>20010022</v>
      </c>
      <c r="I87" s="1">
        <v>0</v>
      </c>
      <c r="J87" s="11">
        <v>0</v>
      </c>
      <c r="K87" t="str">
        <f t="shared" si="25"/>
        <v>20010023</v>
      </c>
      <c r="L87">
        <v>840</v>
      </c>
      <c r="M87">
        <v>0</v>
      </c>
      <c r="N87" t="str">
        <f t="shared" si="26"/>
        <v>20010024</v>
      </c>
      <c r="O87">
        <v>3299</v>
      </c>
      <c r="P87">
        <v>18</v>
      </c>
      <c r="Q87" t="str">
        <f t="shared" si="27"/>
        <v>20010025</v>
      </c>
      <c r="R87">
        <v>0</v>
      </c>
      <c r="S87">
        <v>0</v>
      </c>
      <c r="T87" t="str">
        <f t="shared" si="28"/>
        <v>20010026</v>
      </c>
      <c r="U87" s="67">
        <v>0</v>
      </c>
      <c r="V87">
        <v>0</v>
      </c>
      <c r="W87" t="str">
        <f t="shared" si="29"/>
        <v>20010027</v>
      </c>
      <c r="X87">
        <v>3283</v>
      </c>
      <c r="Y87">
        <v>9</v>
      </c>
      <c r="Z87" t="str">
        <f t="shared" si="30"/>
        <v>20010028</v>
      </c>
      <c r="AA87">
        <v>1728</v>
      </c>
      <c r="AB87">
        <v>3</v>
      </c>
      <c r="AC87" t="str">
        <f t="shared" si="31"/>
        <v>20010029</v>
      </c>
      <c r="AD87" s="67">
        <v>0</v>
      </c>
      <c r="AE87" s="67">
        <v>0</v>
      </c>
      <c r="AF87">
        <f t="shared" si="32"/>
        <v>11495</v>
      </c>
      <c r="AG87">
        <f t="shared" si="33"/>
        <v>30</v>
      </c>
    </row>
    <row r="88" spans="3:33" x14ac:dyDescent="0.25">
      <c r="C88" s="21">
        <v>1005851</v>
      </c>
      <c r="D88" s="22" t="s">
        <v>145</v>
      </c>
      <c r="E88" s="22" t="s">
        <v>301</v>
      </c>
      <c r="F88" s="10" t="str">
        <f t="shared" si="23"/>
        <v>10058511</v>
      </c>
      <c r="G88" s="12">
        <v>0</v>
      </c>
      <c r="H88" s="10" t="str">
        <f t="shared" si="24"/>
        <v>10058512</v>
      </c>
      <c r="I88" s="1">
        <v>0</v>
      </c>
      <c r="J88" s="11">
        <v>0</v>
      </c>
      <c r="K88" t="str">
        <f t="shared" si="25"/>
        <v>10058513</v>
      </c>
      <c r="L88">
        <v>0</v>
      </c>
      <c r="M88">
        <v>0</v>
      </c>
      <c r="N88" t="str">
        <f t="shared" si="26"/>
        <v>10058514</v>
      </c>
      <c r="O88">
        <v>0</v>
      </c>
      <c r="P88">
        <v>0</v>
      </c>
      <c r="Q88" t="str">
        <f t="shared" si="27"/>
        <v>10058515</v>
      </c>
      <c r="R88">
        <v>0</v>
      </c>
      <c r="S88">
        <v>0</v>
      </c>
      <c r="T88" t="str">
        <f t="shared" si="28"/>
        <v>10058516</v>
      </c>
      <c r="U88" s="67">
        <v>0</v>
      </c>
      <c r="V88">
        <v>0</v>
      </c>
      <c r="W88" t="str">
        <f t="shared" si="29"/>
        <v>10058517</v>
      </c>
      <c r="X88">
        <v>0</v>
      </c>
      <c r="Y88">
        <v>0</v>
      </c>
      <c r="Z88" t="str">
        <f t="shared" si="30"/>
        <v>10058518</v>
      </c>
      <c r="AA88" s="67">
        <v>0</v>
      </c>
      <c r="AB88">
        <v>0</v>
      </c>
      <c r="AC88" t="str">
        <f t="shared" si="31"/>
        <v>10058519</v>
      </c>
      <c r="AD88" s="67">
        <v>0</v>
      </c>
      <c r="AE88" s="67">
        <v>0</v>
      </c>
      <c r="AF88">
        <f t="shared" si="32"/>
        <v>0</v>
      </c>
      <c r="AG88">
        <f t="shared" si="33"/>
        <v>0</v>
      </c>
    </row>
    <row r="89" spans="3:33" x14ac:dyDescent="0.25">
      <c r="C89" s="21">
        <v>1020204</v>
      </c>
      <c r="D89" s="22" t="s">
        <v>122</v>
      </c>
      <c r="E89" s="22" t="s">
        <v>286</v>
      </c>
      <c r="F89" s="10" t="str">
        <f t="shared" si="23"/>
        <v>10202041</v>
      </c>
      <c r="G89" s="12">
        <v>0</v>
      </c>
      <c r="H89" s="10" t="str">
        <f t="shared" si="24"/>
        <v>10202042</v>
      </c>
      <c r="I89" s="1">
        <v>0</v>
      </c>
      <c r="J89" s="11">
        <v>0</v>
      </c>
      <c r="K89" t="str">
        <f t="shared" si="25"/>
        <v>10202043</v>
      </c>
      <c r="L89">
        <v>0</v>
      </c>
      <c r="M89">
        <v>0</v>
      </c>
      <c r="N89" t="str">
        <f t="shared" si="26"/>
        <v>10202044</v>
      </c>
      <c r="O89">
        <v>0</v>
      </c>
      <c r="P89">
        <v>0</v>
      </c>
      <c r="Q89" t="str">
        <f t="shared" si="27"/>
        <v>10202045</v>
      </c>
      <c r="R89">
        <v>0</v>
      </c>
      <c r="S89">
        <v>0</v>
      </c>
      <c r="T89" t="str">
        <f t="shared" si="28"/>
        <v>10202046</v>
      </c>
      <c r="U89" s="67">
        <v>0</v>
      </c>
      <c r="V89">
        <v>0</v>
      </c>
      <c r="W89" t="str">
        <f t="shared" si="29"/>
        <v>10202047</v>
      </c>
      <c r="X89">
        <v>0</v>
      </c>
      <c r="Y89">
        <v>0</v>
      </c>
      <c r="Z89" t="str">
        <f t="shared" si="30"/>
        <v>10202048</v>
      </c>
      <c r="AA89" s="67">
        <v>0</v>
      </c>
      <c r="AB89">
        <v>0</v>
      </c>
      <c r="AC89" t="str">
        <f t="shared" si="31"/>
        <v>10202049</v>
      </c>
      <c r="AD89" s="67">
        <v>0</v>
      </c>
      <c r="AE89" s="67">
        <v>0</v>
      </c>
      <c r="AF89">
        <f t="shared" si="32"/>
        <v>0</v>
      </c>
      <c r="AG89">
        <f t="shared" si="33"/>
        <v>0</v>
      </c>
    </row>
    <row r="90" spans="3:33" x14ac:dyDescent="0.25">
      <c r="C90" s="21">
        <v>1020124</v>
      </c>
      <c r="D90" s="22" t="s">
        <v>108</v>
      </c>
      <c r="E90" s="22" t="s">
        <v>274</v>
      </c>
      <c r="F90" s="10" t="str">
        <f t="shared" si="23"/>
        <v>10201241</v>
      </c>
      <c r="G90" s="12">
        <v>684</v>
      </c>
      <c r="H90" s="10" t="str">
        <f t="shared" si="24"/>
        <v>10201242</v>
      </c>
      <c r="I90" s="1">
        <v>0</v>
      </c>
      <c r="J90" s="11">
        <v>0</v>
      </c>
      <c r="K90" t="str">
        <f t="shared" si="25"/>
        <v>10201243</v>
      </c>
      <c r="L90">
        <v>0</v>
      </c>
      <c r="M90">
        <v>0</v>
      </c>
      <c r="N90" t="str">
        <f t="shared" si="26"/>
        <v>10201244</v>
      </c>
      <c r="O90">
        <v>0</v>
      </c>
      <c r="P90">
        <v>0</v>
      </c>
      <c r="Q90" t="str">
        <f t="shared" si="27"/>
        <v>10201245</v>
      </c>
      <c r="R90">
        <v>0</v>
      </c>
      <c r="S90">
        <v>0</v>
      </c>
      <c r="T90" t="str">
        <f t="shared" si="28"/>
        <v>10201246</v>
      </c>
      <c r="U90" s="67">
        <v>0</v>
      </c>
      <c r="V90">
        <v>0</v>
      </c>
      <c r="W90" t="str">
        <f t="shared" si="29"/>
        <v>10201247</v>
      </c>
      <c r="X90">
        <v>0</v>
      </c>
      <c r="Y90">
        <v>0</v>
      </c>
      <c r="Z90" t="str">
        <f t="shared" si="30"/>
        <v>10201248</v>
      </c>
      <c r="AA90" s="67">
        <v>0</v>
      </c>
      <c r="AB90">
        <v>0</v>
      </c>
      <c r="AC90" t="str">
        <f t="shared" si="31"/>
        <v>10201249</v>
      </c>
      <c r="AD90" s="67">
        <v>0</v>
      </c>
      <c r="AE90" s="67">
        <v>0</v>
      </c>
      <c r="AF90">
        <f t="shared" si="32"/>
        <v>684</v>
      </c>
      <c r="AG90">
        <f t="shared" si="33"/>
        <v>0</v>
      </c>
    </row>
    <row r="91" spans="3:33" x14ac:dyDescent="0.25">
      <c r="C91" s="21">
        <v>1014898</v>
      </c>
      <c r="D91" s="22" t="s">
        <v>67</v>
      </c>
      <c r="E91" s="22" t="s">
        <v>240</v>
      </c>
      <c r="F91" s="10" t="str">
        <f t="shared" si="23"/>
        <v>10148981</v>
      </c>
      <c r="G91" s="12">
        <v>0</v>
      </c>
      <c r="H91" s="10" t="str">
        <f t="shared" si="24"/>
        <v>10148982</v>
      </c>
      <c r="I91" s="1">
        <v>0</v>
      </c>
      <c r="J91" s="11">
        <v>0</v>
      </c>
      <c r="K91" t="str">
        <f t="shared" si="25"/>
        <v>10148983</v>
      </c>
      <c r="L91">
        <v>0</v>
      </c>
      <c r="M91">
        <v>0</v>
      </c>
      <c r="N91" t="str">
        <f t="shared" si="26"/>
        <v>10148984</v>
      </c>
      <c r="O91">
        <v>0</v>
      </c>
      <c r="P91">
        <v>0</v>
      </c>
      <c r="Q91" t="str">
        <f t="shared" si="27"/>
        <v>10148985</v>
      </c>
      <c r="R91">
        <v>0</v>
      </c>
      <c r="S91">
        <v>0</v>
      </c>
      <c r="T91" t="str">
        <f t="shared" si="28"/>
        <v>10148986</v>
      </c>
      <c r="U91" s="67">
        <v>0</v>
      </c>
      <c r="V91">
        <v>0</v>
      </c>
      <c r="W91" t="str">
        <f t="shared" si="29"/>
        <v>10148987</v>
      </c>
      <c r="X91">
        <v>0</v>
      </c>
      <c r="Y91">
        <v>0</v>
      </c>
      <c r="Z91" t="str">
        <f t="shared" si="30"/>
        <v>10148988</v>
      </c>
      <c r="AA91" s="67">
        <v>0</v>
      </c>
      <c r="AB91">
        <v>0</v>
      </c>
      <c r="AC91" t="str">
        <f t="shared" si="31"/>
        <v>10148989</v>
      </c>
      <c r="AD91" s="67">
        <v>0</v>
      </c>
      <c r="AE91" s="67">
        <v>0</v>
      </c>
      <c r="AF91">
        <f t="shared" si="32"/>
        <v>0</v>
      </c>
      <c r="AG91">
        <f t="shared" si="33"/>
        <v>0</v>
      </c>
    </row>
    <row r="92" spans="3:33" x14ac:dyDescent="0.25">
      <c r="C92" s="21">
        <v>1013779</v>
      </c>
      <c r="D92" s="22" t="s">
        <v>180</v>
      </c>
      <c r="E92" s="22" t="s">
        <v>325</v>
      </c>
      <c r="F92" s="10" t="str">
        <f t="shared" si="23"/>
        <v>10137791</v>
      </c>
      <c r="G92" s="12">
        <v>432</v>
      </c>
      <c r="H92" s="10" t="str">
        <f t="shared" si="24"/>
        <v>10137792</v>
      </c>
      <c r="I92" s="1">
        <v>0</v>
      </c>
      <c r="J92" s="11">
        <v>0</v>
      </c>
      <c r="K92" t="str">
        <f t="shared" si="25"/>
        <v>10137793</v>
      </c>
      <c r="L92">
        <v>0</v>
      </c>
      <c r="M92">
        <v>0</v>
      </c>
      <c r="N92" t="str">
        <f t="shared" si="26"/>
        <v>10137794</v>
      </c>
      <c r="O92">
        <v>0</v>
      </c>
      <c r="P92">
        <v>0</v>
      </c>
      <c r="Q92" t="str">
        <f t="shared" si="27"/>
        <v>10137795</v>
      </c>
      <c r="R92">
        <v>0</v>
      </c>
      <c r="S92">
        <v>0</v>
      </c>
      <c r="T92" t="str">
        <f t="shared" si="28"/>
        <v>10137796</v>
      </c>
      <c r="U92" s="67">
        <v>0</v>
      </c>
      <c r="V92">
        <v>0</v>
      </c>
      <c r="W92" t="str">
        <f t="shared" si="29"/>
        <v>10137797</v>
      </c>
      <c r="X92">
        <v>0</v>
      </c>
      <c r="Y92">
        <v>0</v>
      </c>
      <c r="Z92" t="str">
        <f t="shared" si="30"/>
        <v>10137798</v>
      </c>
      <c r="AA92" s="67">
        <v>0</v>
      </c>
      <c r="AB92">
        <v>0</v>
      </c>
      <c r="AC92" t="str">
        <f t="shared" si="31"/>
        <v>10137799</v>
      </c>
      <c r="AD92" s="67">
        <v>0</v>
      </c>
      <c r="AE92" s="67">
        <v>0</v>
      </c>
      <c r="AF92">
        <f t="shared" si="32"/>
        <v>432</v>
      </c>
      <c r="AG92">
        <f t="shared" si="33"/>
        <v>0</v>
      </c>
    </row>
    <row r="93" spans="3:33" x14ac:dyDescent="0.25">
      <c r="C93" s="21">
        <v>1017365</v>
      </c>
      <c r="D93" s="22" t="s">
        <v>123</v>
      </c>
      <c r="E93" s="22" t="s">
        <v>294</v>
      </c>
      <c r="F93" s="10" t="str">
        <f t="shared" si="23"/>
        <v>10173651</v>
      </c>
      <c r="G93" s="12">
        <v>0</v>
      </c>
      <c r="H93" s="10" t="str">
        <f t="shared" si="24"/>
        <v>10173652</v>
      </c>
      <c r="I93" s="1">
        <v>0</v>
      </c>
      <c r="J93" s="11">
        <v>0</v>
      </c>
      <c r="K93" t="str">
        <f t="shared" si="25"/>
        <v>10173653</v>
      </c>
      <c r="L93">
        <v>0</v>
      </c>
      <c r="M93">
        <v>0</v>
      </c>
      <c r="N93" t="str">
        <f t="shared" si="26"/>
        <v>10173654</v>
      </c>
      <c r="O93">
        <v>0</v>
      </c>
      <c r="P93">
        <v>0</v>
      </c>
      <c r="Q93" t="str">
        <f t="shared" si="27"/>
        <v>10173655</v>
      </c>
      <c r="R93">
        <v>0</v>
      </c>
      <c r="S93">
        <v>0</v>
      </c>
      <c r="T93" t="str">
        <f t="shared" si="28"/>
        <v>10173656</v>
      </c>
      <c r="U93" s="67">
        <v>0</v>
      </c>
      <c r="V93">
        <v>0</v>
      </c>
      <c r="W93" t="str">
        <f t="shared" si="29"/>
        <v>10173657</v>
      </c>
      <c r="X93">
        <v>0</v>
      </c>
      <c r="Y93">
        <v>0</v>
      </c>
      <c r="Z93" t="str">
        <f t="shared" si="30"/>
        <v>10173658</v>
      </c>
      <c r="AA93" s="67">
        <v>0</v>
      </c>
      <c r="AB93">
        <v>0</v>
      </c>
      <c r="AC93" t="str">
        <f t="shared" si="31"/>
        <v>10173659</v>
      </c>
      <c r="AD93" s="67">
        <v>0</v>
      </c>
      <c r="AE93" s="67">
        <v>0</v>
      </c>
      <c r="AF93">
        <f t="shared" si="32"/>
        <v>0</v>
      </c>
      <c r="AG93">
        <f t="shared" si="33"/>
        <v>0</v>
      </c>
    </row>
    <row r="94" spans="3:33" x14ac:dyDescent="0.25">
      <c r="C94" s="21">
        <v>1021159</v>
      </c>
      <c r="D94" s="22" t="s">
        <v>123</v>
      </c>
      <c r="E94" s="22" t="s">
        <v>259</v>
      </c>
      <c r="F94" s="10" t="str">
        <f t="shared" si="23"/>
        <v>10211591</v>
      </c>
      <c r="G94" s="12">
        <v>0</v>
      </c>
      <c r="H94" s="10" t="str">
        <f t="shared" si="24"/>
        <v>10211592</v>
      </c>
      <c r="I94" s="1">
        <v>0</v>
      </c>
      <c r="J94" s="11">
        <v>0</v>
      </c>
      <c r="K94" t="str">
        <f t="shared" si="25"/>
        <v>10211593</v>
      </c>
      <c r="L94">
        <v>0</v>
      </c>
      <c r="M94">
        <v>0</v>
      </c>
      <c r="N94" t="str">
        <f t="shared" si="26"/>
        <v>10211594</v>
      </c>
      <c r="O94">
        <v>0</v>
      </c>
      <c r="P94">
        <v>0</v>
      </c>
      <c r="Q94" t="str">
        <f t="shared" si="27"/>
        <v>10211595</v>
      </c>
      <c r="R94">
        <v>0</v>
      </c>
      <c r="S94">
        <v>0</v>
      </c>
      <c r="T94" t="str">
        <f t="shared" si="28"/>
        <v>10211596</v>
      </c>
      <c r="U94" s="67">
        <v>0</v>
      </c>
      <c r="V94">
        <v>0</v>
      </c>
      <c r="W94" t="str">
        <f t="shared" si="29"/>
        <v>10211597</v>
      </c>
      <c r="X94">
        <v>0</v>
      </c>
      <c r="Y94">
        <v>0</v>
      </c>
      <c r="Z94" t="str">
        <f t="shared" si="30"/>
        <v>10211598</v>
      </c>
      <c r="AA94" s="67">
        <v>0</v>
      </c>
      <c r="AB94">
        <v>0</v>
      </c>
      <c r="AC94" t="str">
        <f t="shared" si="31"/>
        <v>10211599</v>
      </c>
      <c r="AD94" s="67">
        <v>0</v>
      </c>
      <c r="AE94" s="67">
        <v>0</v>
      </c>
      <c r="AF94">
        <f t="shared" si="32"/>
        <v>0</v>
      </c>
      <c r="AG94">
        <f t="shared" si="33"/>
        <v>0</v>
      </c>
    </row>
    <row r="95" spans="3:33" x14ac:dyDescent="0.25">
      <c r="C95" s="21">
        <v>1017357</v>
      </c>
      <c r="D95" s="22" t="s">
        <v>202</v>
      </c>
      <c r="E95" s="22" t="s">
        <v>240</v>
      </c>
      <c r="F95" s="10" t="str">
        <f t="shared" si="23"/>
        <v>10173571</v>
      </c>
      <c r="G95" s="12">
        <v>0</v>
      </c>
      <c r="H95" s="10" t="str">
        <f t="shared" si="24"/>
        <v>10173572</v>
      </c>
      <c r="I95" s="1">
        <v>0</v>
      </c>
      <c r="J95" s="11">
        <v>0</v>
      </c>
      <c r="K95" t="str">
        <f t="shared" si="25"/>
        <v>10173573</v>
      </c>
      <c r="L95">
        <v>0</v>
      </c>
      <c r="M95">
        <v>0</v>
      </c>
      <c r="N95" t="str">
        <f t="shared" si="26"/>
        <v>10173574</v>
      </c>
      <c r="O95">
        <v>0</v>
      </c>
      <c r="P95">
        <v>0</v>
      </c>
      <c r="Q95" t="str">
        <f t="shared" si="27"/>
        <v>10173575</v>
      </c>
      <c r="R95">
        <v>0</v>
      </c>
      <c r="S95">
        <v>0</v>
      </c>
      <c r="T95" t="str">
        <f t="shared" si="28"/>
        <v>10173576</v>
      </c>
      <c r="U95" s="67">
        <v>0</v>
      </c>
      <c r="V95">
        <v>0</v>
      </c>
      <c r="W95" t="str">
        <f t="shared" si="29"/>
        <v>10173577</v>
      </c>
      <c r="X95">
        <v>0</v>
      </c>
      <c r="Y95">
        <v>0</v>
      </c>
      <c r="Z95" t="str">
        <f t="shared" si="30"/>
        <v>10173578</v>
      </c>
      <c r="AA95" s="67">
        <v>0</v>
      </c>
      <c r="AB95">
        <v>0</v>
      </c>
      <c r="AC95" t="str">
        <f t="shared" si="31"/>
        <v>10173579</v>
      </c>
      <c r="AD95" s="67">
        <v>0</v>
      </c>
      <c r="AE95" s="67">
        <v>0</v>
      </c>
      <c r="AF95">
        <f t="shared" si="32"/>
        <v>0</v>
      </c>
      <c r="AG95">
        <f t="shared" si="33"/>
        <v>0</v>
      </c>
    </row>
    <row r="96" spans="3:33" x14ac:dyDescent="0.25">
      <c r="C96" s="21">
        <v>1017357</v>
      </c>
      <c r="D96" s="22" t="s">
        <v>202</v>
      </c>
      <c r="E96" s="22" t="s">
        <v>240</v>
      </c>
      <c r="F96" s="10" t="str">
        <f t="shared" si="23"/>
        <v>10173571</v>
      </c>
      <c r="G96" s="12">
        <v>0</v>
      </c>
      <c r="H96" s="10" t="str">
        <f t="shared" si="24"/>
        <v>10173572</v>
      </c>
      <c r="I96" s="1">
        <v>0</v>
      </c>
      <c r="J96" s="11">
        <v>0</v>
      </c>
      <c r="K96" t="str">
        <f t="shared" si="25"/>
        <v>10173573</v>
      </c>
      <c r="L96">
        <v>0</v>
      </c>
      <c r="M96">
        <v>0</v>
      </c>
      <c r="N96" t="str">
        <f t="shared" si="26"/>
        <v>10173574</v>
      </c>
      <c r="O96">
        <v>0</v>
      </c>
      <c r="P96">
        <v>0</v>
      </c>
      <c r="Q96" t="str">
        <f t="shared" si="27"/>
        <v>10173575</v>
      </c>
      <c r="R96">
        <v>0</v>
      </c>
      <c r="S96">
        <v>0</v>
      </c>
      <c r="T96" t="str">
        <f t="shared" si="28"/>
        <v>10173576</v>
      </c>
      <c r="U96" s="67">
        <v>0</v>
      </c>
      <c r="V96">
        <v>0</v>
      </c>
      <c r="W96" t="str">
        <f t="shared" si="29"/>
        <v>10173577</v>
      </c>
      <c r="X96">
        <v>0</v>
      </c>
      <c r="Y96">
        <v>0</v>
      </c>
      <c r="Z96" t="str">
        <f t="shared" si="30"/>
        <v>10173578</v>
      </c>
      <c r="AA96" s="67">
        <v>0</v>
      </c>
      <c r="AB96">
        <v>0</v>
      </c>
      <c r="AC96" t="str">
        <f t="shared" si="31"/>
        <v>10173579</v>
      </c>
      <c r="AD96" s="67">
        <v>0</v>
      </c>
      <c r="AE96" s="67">
        <v>0</v>
      </c>
      <c r="AF96">
        <f t="shared" si="32"/>
        <v>0</v>
      </c>
      <c r="AG96">
        <f t="shared" si="33"/>
        <v>0</v>
      </c>
    </row>
    <row r="97" spans="3:33" x14ac:dyDescent="0.25">
      <c r="C97" s="21">
        <v>1004874</v>
      </c>
      <c r="D97" s="22" t="s">
        <v>225</v>
      </c>
      <c r="E97" s="22" t="s">
        <v>249</v>
      </c>
      <c r="F97" s="10" t="str">
        <f t="shared" si="23"/>
        <v>10048741</v>
      </c>
      <c r="G97" s="12">
        <v>1724</v>
      </c>
      <c r="H97" s="10" t="str">
        <f t="shared" si="24"/>
        <v>10048742</v>
      </c>
      <c r="I97" s="1">
        <v>0</v>
      </c>
      <c r="J97" s="11">
        <v>0</v>
      </c>
      <c r="K97" t="str">
        <f t="shared" si="25"/>
        <v>10048743</v>
      </c>
      <c r="L97">
        <v>0</v>
      </c>
      <c r="M97">
        <v>0</v>
      </c>
      <c r="N97" t="str">
        <f t="shared" si="26"/>
        <v>10048744</v>
      </c>
      <c r="O97">
        <v>0</v>
      </c>
      <c r="P97">
        <v>0</v>
      </c>
      <c r="Q97" t="str">
        <f t="shared" si="27"/>
        <v>10048745</v>
      </c>
      <c r="R97">
        <v>0</v>
      </c>
      <c r="S97">
        <v>0</v>
      </c>
      <c r="T97" t="str">
        <f t="shared" si="28"/>
        <v>10048746</v>
      </c>
      <c r="U97" s="67">
        <v>0</v>
      </c>
      <c r="V97">
        <v>0</v>
      </c>
      <c r="W97" t="str">
        <f t="shared" si="29"/>
        <v>10048747</v>
      </c>
      <c r="X97">
        <v>0</v>
      </c>
      <c r="Y97">
        <v>0</v>
      </c>
      <c r="Z97" t="str">
        <f t="shared" si="30"/>
        <v>10048748</v>
      </c>
      <c r="AA97" s="67">
        <v>0</v>
      </c>
      <c r="AB97">
        <v>0</v>
      </c>
      <c r="AC97" t="str">
        <f t="shared" si="31"/>
        <v>10048749</v>
      </c>
      <c r="AD97" s="67">
        <v>3801</v>
      </c>
      <c r="AE97" s="67">
        <v>3</v>
      </c>
      <c r="AF97">
        <f t="shared" si="32"/>
        <v>5525</v>
      </c>
      <c r="AG97">
        <f t="shared" si="33"/>
        <v>3</v>
      </c>
    </row>
    <row r="98" spans="3:33" x14ac:dyDescent="0.25">
      <c r="C98" s="21">
        <v>1021213</v>
      </c>
      <c r="D98" s="22" t="s">
        <v>166</v>
      </c>
      <c r="E98" s="22" t="s">
        <v>255</v>
      </c>
      <c r="F98" s="10" t="str">
        <f t="shared" si="23"/>
        <v>10212131</v>
      </c>
      <c r="G98" s="12">
        <v>0</v>
      </c>
      <c r="H98" s="10" t="str">
        <f t="shared" si="24"/>
        <v>10212132</v>
      </c>
      <c r="I98" s="1">
        <v>0</v>
      </c>
      <c r="J98" s="11">
        <v>0</v>
      </c>
      <c r="K98" t="str">
        <f t="shared" si="25"/>
        <v>10212133</v>
      </c>
      <c r="L98">
        <v>0</v>
      </c>
      <c r="M98">
        <v>0</v>
      </c>
      <c r="N98" t="str">
        <f t="shared" si="26"/>
        <v>10212134</v>
      </c>
      <c r="O98">
        <v>0</v>
      </c>
      <c r="P98">
        <v>0</v>
      </c>
      <c r="Q98" t="str">
        <f t="shared" si="27"/>
        <v>10212135</v>
      </c>
      <c r="R98">
        <v>0</v>
      </c>
      <c r="S98">
        <v>0</v>
      </c>
      <c r="T98" t="str">
        <f t="shared" si="28"/>
        <v>10212136</v>
      </c>
      <c r="U98" s="67">
        <v>0</v>
      </c>
      <c r="V98">
        <v>0</v>
      </c>
      <c r="W98" t="str">
        <f t="shared" si="29"/>
        <v>10212137</v>
      </c>
      <c r="X98">
        <v>0</v>
      </c>
      <c r="Y98">
        <v>0</v>
      </c>
      <c r="Z98" t="str">
        <f t="shared" si="30"/>
        <v>10212138</v>
      </c>
      <c r="AA98" s="67">
        <v>0</v>
      </c>
      <c r="AB98">
        <v>0</v>
      </c>
      <c r="AC98" t="str">
        <f t="shared" si="31"/>
        <v>10212139</v>
      </c>
      <c r="AD98" s="67">
        <v>0</v>
      </c>
      <c r="AE98" s="67">
        <v>0</v>
      </c>
      <c r="AF98">
        <f t="shared" si="32"/>
        <v>0</v>
      </c>
      <c r="AG98">
        <f t="shared" si="33"/>
        <v>0</v>
      </c>
    </row>
    <row r="99" spans="3:33" x14ac:dyDescent="0.25">
      <c r="C99" s="21">
        <v>1006642</v>
      </c>
      <c r="D99" s="22" t="s">
        <v>220</v>
      </c>
      <c r="E99" s="22" t="s">
        <v>353</v>
      </c>
      <c r="F99" s="10" t="str">
        <f t="shared" si="23"/>
        <v>10066421</v>
      </c>
      <c r="G99" s="12">
        <v>1404</v>
      </c>
      <c r="H99" s="10" t="str">
        <f t="shared" si="24"/>
        <v>10066422</v>
      </c>
      <c r="I99" s="1">
        <v>0</v>
      </c>
      <c r="J99" s="11">
        <v>0</v>
      </c>
      <c r="K99" t="str">
        <f t="shared" si="25"/>
        <v>10066423</v>
      </c>
      <c r="L99">
        <v>0</v>
      </c>
      <c r="M99">
        <v>0</v>
      </c>
      <c r="N99" t="str">
        <f t="shared" si="26"/>
        <v>10066424</v>
      </c>
      <c r="O99">
        <v>2246</v>
      </c>
      <c r="P99">
        <v>0</v>
      </c>
      <c r="Q99" t="str">
        <f t="shared" si="27"/>
        <v>10066425</v>
      </c>
      <c r="R99">
        <v>3088</v>
      </c>
      <c r="S99">
        <v>7</v>
      </c>
      <c r="T99" t="str">
        <f t="shared" si="28"/>
        <v>10066426</v>
      </c>
      <c r="U99" s="67">
        <v>0</v>
      </c>
      <c r="V99">
        <v>0</v>
      </c>
      <c r="W99" t="str">
        <f t="shared" si="29"/>
        <v>10066427</v>
      </c>
      <c r="X99">
        <v>2505</v>
      </c>
      <c r="Y99">
        <v>0</v>
      </c>
      <c r="Z99" t="str">
        <f t="shared" si="30"/>
        <v>10066428</v>
      </c>
      <c r="AA99">
        <v>1566</v>
      </c>
      <c r="AB99">
        <v>0</v>
      </c>
      <c r="AC99" t="str">
        <f t="shared" si="31"/>
        <v>10066429</v>
      </c>
      <c r="AD99" s="67">
        <v>0</v>
      </c>
      <c r="AE99" s="67">
        <v>0</v>
      </c>
      <c r="AF99">
        <f t="shared" si="32"/>
        <v>10809</v>
      </c>
      <c r="AG99">
        <f t="shared" si="33"/>
        <v>7</v>
      </c>
    </row>
    <row r="100" spans="3:33" x14ac:dyDescent="0.25">
      <c r="C100" s="21">
        <v>1003656</v>
      </c>
      <c r="D100" s="22" t="s">
        <v>82</v>
      </c>
      <c r="E100" s="22" t="s">
        <v>253</v>
      </c>
      <c r="F100" s="10" t="str">
        <f t="shared" si="23"/>
        <v>10036561</v>
      </c>
      <c r="G100" s="12">
        <v>0</v>
      </c>
      <c r="H100" s="10" t="str">
        <f t="shared" si="24"/>
        <v>10036562</v>
      </c>
      <c r="I100" s="1">
        <v>0</v>
      </c>
      <c r="J100" s="11">
        <v>0</v>
      </c>
      <c r="K100" t="str">
        <f t="shared" si="25"/>
        <v>10036563</v>
      </c>
      <c r="L100">
        <v>0</v>
      </c>
      <c r="M100">
        <v>0</v>
      </c>
      <c r="N100" t="str">
        <f t="shared" si="26"/>
        <v>10036564</v>
      </c>
      <c r="O100">
        <v>0</v>
      </c>
      <c r="P100">
        <v>0</v>
      </c>
      <c r="Q100" t="str">
        <f t="shared" si="27"/>
        <v>10036565</v>
      </c>
      <c r="R100">
        <v>0</v>
      </c>
      <c r="S100">
        <v>0</v>
      </c>
      <c r="T100" t="str">
        <f t="shared" si="28"/>
        <v>10036566</v>
      </c>
      <c r="U100" s="67">
        <v>0</v>
      </c>
      <c r="V100">
        <v>0</v>
      </c>
      <c r="W100" t="str">
        <f t="shared" si="29"/>
        <v>10036567</v>
      </c>
      <c r="X100">
        <v>0</v>
      </c>
      <c r="Y100">
        <v>0</v>
      </c>
      <c r="Z100" t="str">
        <f t="shared" si="30"/>
        <v>10036568</v>
      </c>
      <c r="AA100" s="67">
        <v>0</v>
      </c>
      <c r="AB100">
        <v>0</v>
      </c>
      <c r="AC100" t="str">
        <f t="shared" si="31"/>
        <v>10036569</v>
      </c>
      <c r="AD100" s="67">
        <v>0</v>
      </c>
      <c r="AE100" s="67">
        <v>0</v>
      </c>
      <c r="AF100">
        <f t="shared" si="32"/>
        <v>0</v>
      </c>
      <c r="AG100">
        <f t="shared" si="33"/>
        <v>0</v>
      </c>
    </row>
    <row r="101" spans="3:33" x14ac:dyDescent="0.25">
      <c r="C101" s="21">
        <v>1005845</v>
      </c>
      <c r="D101" s="22" t="s">
        <v>86</v>
      </c>
      <c r="E101" s="22" t="s">
        <v>257</v>
      </c>
      <c r="F101" s="10" t="str">
        <f t="shared" si="23"/>
        <v>10058451</v>
      </c>
      <c r="G101" s="12">
        <v>0</v>
      </c>
      <c r="H101" s="10" t="str">
        <f t="shared" si="24"/>
        <v>10058452</v>
      </c>
      <c r="I101" s="1">
        <v>0</v>
      </c>
      <c r="J101" s="11">
        <v>0</v>
      </c>
      <c r="K101" t="str">
        <f t="shared" si="25"/>
        <v>10058453</v>
      </c>
      <c r="L101">
        <v>454</v>
      </c>
      <c r="M101">
        <v>0</v>
      </c>
      <c r="N101" t="str">
        <f t="shared" si="26"/>
        <v>10058454</v>
      </c>
      <c r="O101">
        <v>0</v>
      </c>
      <c r="P101">
        <v>0</v>
      </c>
      <c r="Q101" t="str">
        <f t="shared" si="27"/>
        <v>10058455</v>
      </c>
      <c r="R101">
        <v>0</v>
      </c>
      <c r="S101">
        <v>0</v>
      </c>
      <c r="T101" t="str">
        <f t="shared" si="28"/>
        <v>10058456</v>
      </c>
      <c r="U101" s="67">
        <v>0</v>
      </c>
      <c r="V101">
        <v>0</v>
      </c>
      <c r="W101" t="str">
        <f t="shared" si="29"/>
        <v>10058457</v>
      </c>
      <c r="X101">
        <v>0</v>
      </c>
      <c r="Y101">
        <v>0</v>
      </c>
      <c r="Z101" t="str">
        <f t="shared" si="30"/>
        <v>10058458</v>
      </c>
      <c r="AA101" s="67">
        <v>0</v>
      </c>
      <c r="AB101">
        <v>0</v>
      </c>
      <c r="AC101" t="str">
        <f t="shared" si="31"/>
        <v>10058459</v>
      </c>
      <c r="AD101" s="67">
        <v>4060</v>
      </c>
      <c r="AE101" s="67">
        <v>4</v>
      </c>
      <c r="AF101">
        <f t="shared" si="32"/>
        <v>4514</v>
      </c>
      <c r="AG101">
        <f t="shared" si="33"/>
        <v>4</v>
      </c>
    </row>
    <row r="102" spans="3:33" x14ac:dyDescent="0.25">
      <c r="C102" s="21">
        <v>1019921</v>
      </c>
      <c r="D102" s="22" t="s">
        <v>89</v>
      </c>
      <c r="E102" s="22" t="s">
        <v>259</v>
      </c>
      <c r="F102" s="10" t="str">
        <f t="shared" si="23"/>
        <v>10199211</v>
      </c>
      <c r="G102" s="12">
        <v>0</v>
      </c>
      <c r="H102" s="10" t="str">
        <f t="shared" si="24"/>
        <v>10199212</v>
      </c>
      <c r="I102" s="1">
        <v>0</v>
      </c>
      <c r="J102" s="11">
        <v>0</v>
      </c>
      <c r="K102" t="str">
        <f t="shared" si="25"/>
        <v>10199213</v>
      </c>
      <c r="L102">
        <v>0</v>
      </c>
      <c r="M102">
        <v>0</v>
      </c>
      <c r="N102" t="str">
        <f t="shared" si="26"/>
        <v>10199214</v>
      </c>
      <c r="O102">
        <v>0</v>
      </c>
      <c r="P102">
        <v>0</v>
      </c>
      <c r="Q102" t="str">
        <f t="shared" si="27"/>
        <v>10199215</v>
      </c>
      <c r="R102">
        <v>0</v>
      </c>
      <c r="S102">
        <v>0</v>
      </c>
      <c r="T102" t="str">
        <f t="shared" si="28"/>
        <v>10199216</v>
      </c>
      <c r="U102" s="67">
        <v>0</v>
      </c>
      <c r="V102">
        <v>0</v>
      </c>
      <c r="W102" t="str">
        <f t="shared" si="29"/>
        <v>10199217</v>
      </c>
      <c r="X102">
        <v>0</v>
      </c>
      <c r="Y102">
        <v>0</v>
      </c>
      <c r="Z102" t="str">
        <f t="shared" si="30"/>
        <v>10199218</v>
      </c>
      <c r="AA102" s="67">
        <v>0</v>
      </c>
      <c r="AB102">
        <v>0</v>
      </c>
      <c r="AC102" t="str">
        <f t="shared" si="31"/>
        <v>10199219</v>
      </c>
      <c r="AD102" s="67">
        <v>0</v>
      </c>
      <c r="AE102" s="67">
        <v>0</v>
      </c>
      <c r="AF102">
        <f t="shared" si="32"/>
        <v>0</v>
      </c>
      <c r="AG102">
        <f t="shared" si="33"/>
        <v>0</v>
      </c>
    </row>
    <row r="103" spans="3:33" x14ac:dyDescent="0.25">
      <c r="C103" s="21">
        <v>2007147</v>
      </c>
      <c r="D103" s="22" t="s">
        <v>109</v>
      </c>
      <c r="E103" s="22" t="s">
        <v>275</v>
      </c>
      <c r="F103" s="10" t="str">
        <f t="shared" si="23"/>
        <v>20071471</v>
      </c>
      <c r="G103" s="12">
        <v>0</v>
      </c>
      <c r="H103" s="10" t="str">
        <f t="shared" si="24"/>
        <v>20071472</v>
      </c>
      <c r="I103" s="1">
        <v>0</v>
      </c>
      <c r="J103" s="11">
        <v>0</v>
      </c>
      <c r="K103" t="str">
        <f t="shared" si="25"/>
        <v>20071473</v>
      </c>
      <c r="L103">
        <v>0</v>
      </c>
      <c r="M103">
        <v>0</v>
      </c>
      <c r="N103" t="str">
        <f t="shared" si="26"/>
        <v>20071474</v>
      </c>
      <c r="O103">
        <v>0</v>
      </c>
      <c r="P103">
        <v>0</v>
      </c>
      <c r="Q103" t="str">
        <f t="shared" si="27"/>
        <v>20071475</v>
      </c>
      <c r="R103">
        <v>0</v>
      </c>
      <c r="S103">
        <v>0</v>
      </c>
      <c r="T103" t="str">
        <f t="shared" si="28"/>
        <v>20071476</v>
      </c>
      <c r="U103" s="67">
        <v>0</v>
      </c>
      <c r="V103">
        <v>0</v>
      </c>
      <c r="W103" t="str">
        <f t="shared" si="29"/>
        <v>20071477</v>
      </c>
      <c r="X103">
        <v>0</v>
      </c>
      <c r="Y103">
        <v>0</v>
      </c>
      <c r="Z103" t="str">
        <f t="shared" si="30"/>
        <v>20071478</v>
      </c>
      <c r="AA103" s="67">
        <v>0</v>
      </c>
      <c r="AB103">
        <v>0</v>
      </c>
      <c r="AC103" t="str">
        <f t="shared" si="31"/>
        <v>20071479</v>
      </c>
      <c r="AD103" s="67">
        <v>0</v>
      </c>
      <c r="AE103" s="67">
        <v>0</v>
      </c>
      <c r="AF103">
        <f t="shared" si="32"/>
        <v>0</v>
      </c>
      <c r="AG103">
        <f t="shared" si="33"/>
        <v>0</v>
      </c>
    </row>
    <row r="104" spans="3:33" x14ac:dyDescent="0.25">
      <c r="C104" s="21">
        <v>2001386</v>
      </c>
      <c r="D104" s="22" t="s">
        <v>187</v>
      </c>
      <c r="E104" s="22" t="s">
        <v>332</v>
      </c>
      <c r="F104" s="10" t="str">
        <f t="shared" si="23"/>
        <v>20013861</v>
      </c>
      <c r="G104" s="12">
        <v>2599</v>
      </c>
      <c r="H104" s="10" t="str">
        <f t="shared" si="24"/>
        <v>20013862</v>
      </c>
      <c r="I104" s="1">
        <v>0</v>
      </c>
      <c r="J104" s="11">
        <v>0</v>
      </c>
      <c r="K104" t="str">
        <f t="shared" si="25"/>
        <v>20013863</v>
      </c>
      <c r="L104">
        <v>1638</v>
      </c>
      <c r="M104">
        <v>0</v>
      </c>
      <c r="N104" t="str">
        <f t="shared" si="26"/>
        <v>20013864</v>
      </c>
      <c r="O104">
        <v>2667</v>
      </c>
      <c r="P104">
        <v>9</v>
      </c>
      <c r="Q104" t="str">
        <f t="shared" si="27"/>
        <v>20013865</v>
      </c>
      <c r="R104">
        <v>3510</v>
      </c>
      <c r="S104">
        <v>11</v>
      </c>
      <c r="T104" t="str">
        <f t="shared" si="28"/>
        <v>20013866</v>
      </c>
      <c r="U104" s="67">
        <v>0</v>
      </c>
      <c r="V104">
        <v>0</v>
      </c>
      <c r="W104" t="str">
        <f t="shared" si="29"/>
        <v>20013867</v>
      </c>
      <c r="X104">
        <v>0</v>
      </c>
      <c r="Y104">
        <v>0</v>
      </c>
      <c r="Z104" t="str">
        <f t="shared" si="30"/>
        <v>20013868</v>
      </c>
      <c r="AA104" s="67">
        <v>0</v>
      </c>
      <c r="AB104">
        <v>0</v>
      </c>
      <c r="AC104" t="str">
        <f t="shared" si="31"/>
        <v>20013869</v>
      </c>
      <c r="AD104" s="67">
        <v>0</v>
      </c>
      <c r="AE104" s="67">
        <v>0</v>
      </c>
      <c r="AF104">
        <f t="shared" si="32"/>
        <v>10414</v>
      </c>
      <c r="AG104">
        <f t="shared" si="33"/>
        <v>20</v>
      </c>
    </row>
    <row r="105" spans="3:33" x14ac:dyDescent="0.25">
      <c r="C105" s="21">
        <v>1006641</v>
      </c>
      <c r="D105" s="22" t="s">
        <v>179</v>
      </c>
      <c r="E105" s="22" t="s">
        <v>326</v>
      </c>
      <c r="F105" s="10" t="str">
        <f t="shared" ref="F105:F136" si="36">C105&amp;1</f>
        <v>10066411</v>
      </c>
      <c r="G105" s="12">
        <v>0</v>
      </c>
      <c r="H105" s="10" t="str">
        <f t="shared" ref="H105:H136" si="37">C105&amp;2</f>
        <v>10066412</v>
      </c>
      <c r="I105" s="1">
        <v>0</v>
      </c>
      <c r="J105" s="11">
        <v>0</v>
      </c>
      <c r="K105" t="str">
        <f t="shared" ref="K105:K136" si="38">C105&amp;3</f>
        <v>10066413</v>
      </c>
      <c r="L105">
        <v>0</v>
      </c>
      <c r="M105">
        <v>0</v>
      </c>
      <c r="N105" t="str">
        <f t="shared" ref="N105:N136" si="39">C105&amp;4</f>
        <v>10066414</v>
      </c>
      <c r="O105">
        <v>2246</v>
      </c>
      <c r="P105">
        <v>0</v>
      </c>
      <c r="Q105" t="str">
        <f t="shared" ref="Q105:Q136" si="40">C105&amp;5</f>
        <v>10066415</v>
      </c>
      <c r="R105">
        <v>3088</v>
      </c>
      <c r="S105">
        <v>7</v>
      </c>
      <c r="T105" t="str">
        <f t="shared" ref="T105:T136" si="41">C105&amp;6</f>
        <v>10066416</v>
      </c>
      <c r="U105" s="67">
        <v>0</v>
      </c>
      <c r="V105">
        <v>0</v>
      </c>
      <c r="W105" t="str">
        <f t="shared" ref="W105:W136" si="42">C105&amp;7</f>
        <v>10066417</v>
      </c>
      <c r="X105">
        <v>0</v>
      </c>
      <c r="Y105">
        <v>0</v>
      </c>
      <c r="Z105" t="str">
        <f t="shared" ref="Z105:Z136" si="43">C105&amp;8</f>
        <v>10066418</v>
      </c>
      <c r="AA105">
        <v>1458</v>
      </c>
      <c r="AB105">
        <v>0</v>
      </c>
      <c r="AC105" t="str">
        <f t="shared" si="31"/>
        <v>10066419</v>
      </c>
      <c r="AD105" s="67">
        <v>0</v>
      </c>
      <c r="AE105" s="67">
        <v>0</v>
      </c>
      <c r="AF105">
        <f t="shared" si="32"/>
        <v>6792</v>
      </c>
      <c r="AG105">
        <f t="shared" si="33"/>
        <v>7</v>
      </c>
    </row>
    <row r="106" spans="3:33" x14ac:dyDescent="0.25">
      <c r="C106" s="21">
        <v>1016482</v>
      </c>
      <c r="D106" s="22" t="s">
        <v>124</v>
      </c>
      <c r="E106" s="22" t="s">
        <v>251</v>
      </c>
      <c r="F106" s="10" t="str">
        <f t="shared" si="36"/>
        <v>10164821</v>
      </c>
      <c r="G106" s="12">
        <v>0</v>
      </c>
      <c r="H106" s="10" t="str">
        <f t="shared" si="37"/>
        <v>10164822</v>
      </c>
      <c r="I106" s="1">
        <v>0</v>
      </c>
      <c r="J106" s="11">
        <v>0</v>
      </c>
      <c r="K106" t="str">
        <f t="shared" si="38"/>
        <v>10164823</v>
      </c>
      <c r="L106">
        <v>0</v>
      </c>
      <c r="M106">
        <v>0</v>
      </c>
      <c r="N106" t="str">
        <f t="shared" si="39"/>
        <v>10164824</v>
      </c>
      <c r="O106">
        <v>0</v>
      </c>
      <c r="P106">
        <v>0</v>
      </c>
      <c r="Q106" t="str">
        <f t="shared" si="40"/>
        <v>10164825</v>
      </c>
      <c r="R106">
        <v>0</v>
      </c>
      <c r="S106">
        <v>0</v>
      </c>
      <c r="T106" t="str">
        <f t="shared" si="41"/>
        <v>10164826</v>
      </c>
      <c r="U106" s="67">
        <v>0</v>
      </c>
      <c r="V106">
        <v>0</v>
      </c>
      <c r="W106" t="str">
        <f t="shared" si="42"/>
        <v>10164827</v>
      </c>
      <c r="X106">
        <v>0</v>
      </c>
      <c r="Y106">
        <v>0</v>
      </c>
      <c r="Z106" t="str">
        <f t="shared" si="43"/>
        <v>10164828</v>
      </c>
      <c r="AA106" s="67">
        <v>0</v>
      </c>
      <c r="AB106">
        <v>0</v>
      </c>
      <c r="AC106" t="str">
        <f t="shared" si="31"/>
        <v>10164829</v>
      </c>
      <c r="AD106" s="67">
        <v>0</v>
      </c>
      <c r="AE106" s="67">
        <v>0</v>
      </c>
      <c r="AF106">
        <f t="shared" si="32"/>
        <v>0</v>
      </c>
      <c r="AG106">
        <f t="shared" si="33"/>
        <v>0</v>
      </c>
    </row>
    <row r="107" spans="3:33" x14ac:dyDescent="0.25">
      <c r="C107" s="21">
        <v>1020207</v>
      </c>
      <c r="D107" s="22" t="s">
        <v>192</v>
      </c>
      <c r="E107" s="22" t="s">
        <v>335</v>
      </c>
      <c r="F107" s="10" t="str">
        <f t="shared" si="36"/>
        <v>10202071</v>
      </c>
      <c r="G107" s="12">
        <v>0</v>
      </c>
      <c r="H107" s="10" t="str">
        <f t="shared" si="37"/>
        <v>10202072</v>
      </c>
      <c r="I107" s="1">
        <v>0</v>
      </c>
      <c r="J107" s="11">
        <v>0</v>
      </c>
      <c r="K107" t="str">
        <f t="shared" si="38"/>
        <v>10202073</v>
      </c>
      <c r="L107">
        <v>0</v>
      </c>
      <c r="M107">
        <v>0</v>
      </c>
      <c r="N107" t="str">
        <f t="shared" si="39"/>
        <v>10202074</v>
      </c>
      <c r="O107">
        <v>0</v>
      </c>
      <c r="P107">
        <v>0</v>
      </c>
      <c r="Q107" t="str">
        <f t="shared" si="40"/>
        <v>10202075</v>
      </c>
      <c r="R107">
        <v>0</v>
      </c>
      <c r="S107">
        <v>0</v>
      </c>
      <c r="T107" t="str">
        <f t="shared" si="41"/>
        <v>10202076</v>
      </c>
      <c r="U107" s="67">
        <v>0</v>
      </c>
      <c r="V107">
        <v>0</v>
      </c>
      <c r="W107" t="str">
        <f t="shared" si="42"/>
        <v>10202077</v>
      </c>
      <c r="X107">
        <v>0</v>
      </c>
      <c r="Y107">
        <v>0</v>
      </c>
      <c r="Z107" t="str">
        <f t="shared" si="43"/>
        <v>10202078</v>
      </c>
      <c r="AA107" s="67">
        <v>0</v>
      </c>
      <c r="AB107">
        <v>0</v>
      </c>
      <c r="AC107" t="str">
        <f t="shared" si="31"/>
        <v>10202079</v>
      </c>
      <c r="AD107" s="67">
        <v>0</v>
      </c>
      <c r="AE107" s="67">
        <v>0</v>
      </c>
      <c r="AF107">
        <f t="shared" si="32"/>
        <v>0</v>
      </c>
      <c r="AG107">
        <f t="shared" si="33"/>
        <v>0</v>
      </c>
    </row>
    <row r="108" spans="3:33" x14ac:dyDescent="0.25">
      <c r="C108" s="21">
        <v>1021217</v>
      </c>
      <c r="D108" s="22" t="s">
        <v>182</v>
      </c>
      <c r="E108" s="22" t="s">
        <v>328</v>
      </c>
      <c r="F108" s="10" t="str">
        <f t="shared" si="36"/>
        <v>10212171</v>
      </c>
      <c r="G108" s="12">
        <v>1556</v>
      </c>
      <c r="H108" s="10" t="str">
        <f t="shared" si="37"/>
        <v>10212172</v>
      </c>
      <c r="I108" s="1">
        <v>0</v>
      </c>
      <c r="J108" s="11">
        <v>0</v>
      </c>
      <c r="K108" t="str">
        <f t="shared" si="38"/>
        <v>10212173</v>
      </c>
      <c r="L108">
        <v>0</v>
      </c>
      <c r="M108">
        <v>0</v>
      </c>
      <c r="N108" t="str">
        <f t="shared" si="39"/>
        <v>10212174</v>
      </c>
      <c r="O108">
        <v>0</v>
      </c>
      <c r="P108">
        <v>0</v>
      </c>
      <c r="Q108" t="str">
        <f t="shared" si="40"/>
        <v>10212175</v>
      </c>
      <c r="R108">
        <v>0</v>
      </c>
      <c r="S108">
        <v>0</v>
      </c>
      <c r="T108" t="str">
        <f t="shared" si="41"/>
        <v>10212176</v>
      </c>
      <c r="U108">
        <v>2457</v>
      </c>
      <c r="V108">
        <v>0</v>
      </c>
      <c r="W108" t="str">
        <f t="shared" si="42"/>
        <v>10212177</v>
      </c>
      <c r="X108">
        <v>0</v>
      </c>
      <c r="Y108">
        <v>0</v>
      </c>
      <c r="Z108" t="str">
        <f t="shared" si="43"/>
        <v>10212178</v>
      </c>
      <c r="AA108">
        <v>1350</v>
      </c>
      <c r="AB108">
        <v>0</v>
      </c>
      <c r="AC108" t="str">
        <f t="shared" si="31"/>
        <v>10212179</v>
      </c>
      <c r="AD108" s="67">
        <v>2764</v>
      </c>
      <c r="AE108" s="67">
        <v>0</v>
      </c>
      <c r="AF108">
        <f t="shared" si="32"/>
        <v>8127</v>
      </c>
      <c r="AG108">
        <f t="shared" si="33"/>
        <v>0</v>
      </c>
    </row>
    <row r="109" spans="3:33" x14ac:dyDescent="0.25">
      <c r="C109" s="21">
        <v>1021189</v>
      </c>
      <c r="D109" s="22" t="s">
        <v>178</v>
      </c>
      <c r="E109" s="22" t="s">
        <v>314</v>
      </c>
      <c r="F109" s="10" t="str">
        <f t="shared" si="36"/>
        <v>10211891</v>
      </c>
      <c r="G109" s="12">
        <v>0</v>
      </c>
      <c r="H109" s="10" t="str">
        <f t="shared" si="37"/>
        <v>10211892</v>
      </c>
      <c r="I109" s="1">
        <v>0</v>
      </c>
      <c r="J109" s="11">
        <v>0</v>
      </c>
      <c r="K109" t="str">
        <f t="shared" si="38"/>
        <v>10211893</v>
      </c>
      <c r="L109">
        <v>0</v>
      </c>
      <c r="M109">
        <v>0</v>
      </c>
      <c r="N109" t="str">
        <f t="shared" si="39"/>
        <v>10211894</v>
      </c>
      <c r="O109">
        <v>0</v>
      </c>
      <c r="P109">
        <v>0</v>
      </c>
      <c r="Q109" t="str">
        <f t="shared" si="40"/>
        <v>10211895</v>
      </c>
      <c r="R109">
        <v>0</v>
      </c>
      <c r="S109">
        <v>0</v>
      </c>
      <c r="T109" t="str">
        <f t="shared" si="41"/>
        <v>10211896</v>
      </c>
      <c r="U109" s="67">
        <v>0</v>
      </c>
      <c r="V109">
        <v>0</v>
      </c>
      <c r="W109" t="str">
        <f t="shared" si="42"/>
        <v>10211897</v>
      </c>
      <c r="X109">
        <v>0</v>
      </c>
      <c r="Y109">
        <v>0</v>
      </c>
      <c r="Z109" t="str">
        <f t="shared" si="43"/>
        <v>10211898</v>
      </c>
      <c r="AA109" s="67">
        <v>0</v>
      </c>
      <c r="AB109">
        <v>0</v>
      </c>
      <c r="AC109" t="str">
        <f t="shared" si="31"/>
        <v>10211899</v>
      </c>
      <c r="AD109" s="67">
        <v>0</v>
      </c>
      <c r="AE109" s="67">
        <v>0</v>
      </c>
      <c r="AF109">
        <f t="shared" si="32"/>
        <v>0</v>
      </c>
      <c r="AG109">
        <f t="shared" si="33"/>
        <v>0</v>
      </c>
    </row>
    <row r="110" spans="3:33" x14ac:dyDescent="0.25">
      <c r="C110" s="21">
        <v>2002816</v>
      </c>
      <c r="D110" s="22" t="s">
        <v>165</v>
      </c>
      <c r="E110" s="22" t="s">
        <v>254</v>
      </c>
      <c r="F110" s="10" t="str">
        <f t="shared" si="36"/>
        <v>20028161</v>
      </c>
      <c r="G110" s="12">
        <v>0</v>
      </c>
      <c r="H110" s="10" t="str">
        <f t="shared" si="37"/>
        <v>20028162</v>
      </c>
      <c r="I110" s="1">
        <v>0</v>
      </c>
      <c r="J110" s="11">
        <v>0</v>
      </c>
      <c r="K110" t="str">
        <f t="shared" si="38"/>
        <v>20028163</v>
      </c>
      <c r="L110">
        <v>798</v>
      </c>
      <c r="M110">
        <v>0</v>
      </c>
      <c r="N110" t="str">
        <f t="shared" si="39"/>
        <v>20028164</v>
      </c>
      <c r="O110">
        <v>2878</v>
      </c>
      <c r="P110">
        <v>11</v>
      </c>
      <c r="Q110" t="str">
        <f t="shared" si="40"/>
        <v>20028165</v>
      </c>
      <c r="R110">
        <v>0</v>
      </c>
      <c r="S110">
        <v>0</v>
      </c>
      <c r="T110" t="str">
        <f t="shared" si="41"/>
        <v>20028166</v>
      </c>
      <c r="U110" s="67">
        <v>0</v>
      </c>
      <c r="V110">
        <v>0</v>
      </c>
      <c r="W110" t="str">
        <f t="shared" si="42"/>
        <v>20028167</v>
      </c>
      <c r="X110">
        <v>4320</v>
      </c>
      <c r="Y110">
        <v>22</v>
      </c>
      <c r="Z110" t="str">
        <f t="shared" si="43"/>
        <v>20028168</v>
      </c>
      <c r="AA110" s="67">
        <v>0</v>
      </c>
      <c r="AB110">
        <v>0</v>
      </c>
      <c r="AC110" t="str">
        <f t="shared" si="31"/>
        <v>20028169</v>
      </c>
      <c r="AD110" s="67">
        <v>0</v>
      </c>
      <c r="AE110" s="67">
        <v>0</v>
      </c>
      <c r="AF110">
        <f t="shared" si="32"/>
        <v>7996</v>
      </c>
      <c r="AG110">
        <f t="shared" si="33"/>
        <v>33</v>
      </c>
    </row>
    <row r="111" spans="3:33" x14ac:dyDescent="0.25">
      <c r="C111" s="21">
        <v>2004774</v>
      </c>
      <c r="D111" s="22" t="s">
        <v>194</v>
      </c>
      <c r="E111" s="22" t="s">
        <v>337</v>
      </c>
      <c r="F111" s="10" t="str">
        <f t="shared" si="36"/>
        <v>20047741</v>
      </c>
      <c r="G111" s="12">
        <v>840</v>
      </c>
      <c r="H111" s="10" t="str">
        <f t="shared" si="37"/>
        <v>20047742</v>
      </c>
      <c r="I111" s="1">
        <v>0</v>
      </c>
      <c r="J111" s="11">
        <v>0</v>
      </c>
      <c r="K111" t="str">
        <f t="shared" si="38"/>
        <v>20047743</v>
      </c>
      <c r="L111">
        <v>0</v>
      </c>
      <c r="M111">
        <v>0</v>
      </c>
      <c r="N111" t="str">
        <f t="shared" si="39"/>
        <v>20047744</v>
      </c>
      <c r="O111">
        <v>2878</v>
      </c>
      <c r="P111">
        <v>11</v>
      </c>
      <c r="Q111" t="str">
        <f t="shared" si="40"/>
        <v>20047745</v>
      </c>
      <c r="R111">
        <v>2878</v>
      </c>
      <c r="S111">
        <v>6</v>
      </c>
      <c r="T111" t="str">
        <f t="shared" si="41"/>
        <v>20047746</v>
      </c>
      <c r="U111" s="67">
        <v>0</v>
      </c>
      <c r="V111">
        <v>0</v>
      </c>
      <c r="W111" t="str">
        <f t="shared" si="42"/>
        <v>20047747</v>
      </c>
      <c r="X111">
        <v>0</v>
      </c>
      <c r="Y111">
        <v>0</v>
      </c>
      <c r="Z111" t="str">
        <f t="shared" si="43"/>
        <v>20047748</v>
      </c>
      <c r="AA111">
        <v>2538</v>
      </c>
      <c r="AB111">
        <v>9</v>
      </c>
      <c r="AC111" t="str">
        <f t="shared" si="31"/>
        <v>20047749</v>
      </c>
      <c r="AD111" s="67">
        <v>0</v>
      </c>
      <c r="AE111" s="67">
        <v>0</v>
      </c>
      <c r="AF111">
        <f t="shared" si="32"/>
        <v>9134</v>
      </c>
      <c r="AG111">
        <f t="shared" si="33"/>
        <v>26</v>
      </c>
    </row>
    <row r="112" spans="3:33" x14ac:dyDescent="0.25">
      <c r="C112" s="21">
        <v>1022027</v>
      </c>
      <c r="D112" s="22" t="s">
        <v>200</v>
      </c>
      <c r="E112" s="22" t="s">
        <v>268</v>
      </c>
      <c r="F112" s="10" t="str">
        <f t="shared" si="36"/>
        <v>10220271</v>
      </c>
      <c r="G112" s="12">
        <v>0</v>
      </c>
      <c r="H112" s="10" t="str">
        <f t="shared" si="37"/>
        <v>10220272</v>
      </c>
      <c r="I112" s="1">
        <v>0</v>
      </c>
      <c r="J112" s="11">
        <v>0</v>
      </c>
      <c r="K112" t="str">
        <f t="shared" si="38"/>
        <v>10220273</v>
      </c>
      <c r="L112">
        <v>0</v>
      </c>
      <c r="M112">
        <v>0</v>
      </c>
      <c r="N112" t="str">
        <f t="shared" si="39"/>
        <v>10220274</v>
      </c>
      <c r="O112">
        <v>0</v>
      </c>
      <c r="P112">
        <v>0</v>
      </c>
      <c r="Q112" t="str">
        <f t="shared" si="40"/>
        <v>10220275</v>
      </c>
      <c r="R112">
        <v>0</v>
      </c>
      <c r="S112">
        <v>0</v>
      </c>
      <c r="T112" t="str">
        <f t="shared" si="41"/>
        <v>10220276</v>
      </c>
      <c r="U112" s="67">
        <v>0</v>
      </c>
      <c r="V112">
        <v>0</v>
      </c>
      <c r="W112" t="str">
        <f t="shared" si="42"/>
        <v>10220277</v>
      </c>
      <c r="X112">
        <v>0</v>
      </c>
      <c r="Y112">
        <v>0</v>
      </c>
      <c r="Z112" t="str">
        <f t="shared" si="43"/>
        <v>10220278</v>
      </c>
      <c r="AA112" s="67">
        <v>0</v>
      </c>
      <c r="AB112">
        <v>0</v>
      </c>
      <c r="AC112" t="str">
        <f t="shared" si="31"/>
        <v>10220279</v>
      </c>
      <c r="AD112" s="67">
        <v>0</v>
      </c>
      <c r="AE112" s="67">
        <v>0</v>
      </c>
      <c r="AF112">
        <f t="shared" si="32"/>
        <v>0</v>
      </c>
      <c r="AG112">
        <f t="shared" si="33"/>
        <v>0</v>
      </c>
    </row>
    <row r="113" spans="3:33" x14ac:dyDescent="0.25">
      <c r="C113" s="21">
        <v>1010218</v>
      </c>
      <c r="D113" s="22" t="s">
        <v>183</v>
      </c>
      <c r="E113" s="22" t="s">
        <v>329</v>
      </c>
      <c r="F113" s="10" t="str">
        <f t="shared" si="36"/>
        <v>10102181</v>
      </c>
      <c r="G113" s="12">
        <v>0</v>
      </c>
      <c r="H113" s="10" t="str">
        <f t="shared" si="37"/>
        <v>10102182</v>
      </c>
      <c r="I113" s="1">
        <v>0</v>
      </c>
      <c r="J113" s="11">
        <v>0</v>
      </c>
      <c r="K113" t="str">
        <f t="shared" si="38"/>
        <v>10102183</v>
      </c>
      <c r="L113">
        <v>980</v>
      </c>
      <c r="M113">
        <v>0</v>
      </c>
      <c r="N113" t="str">
        <f t="shared" si="39"/>
        <v>10102184</v>
      </c>
      <c r="O113">
        <v>0</v>
      </c>
      <c r="P113">
        <v>0</v>
      </c>
      <c r="Q113" t="str">
        <f t="shared" si="40"/>
        <v>10102185</v>
      </c>
      <c r="R113">
        <v>0</v>
      </c>
      <c r="S113">
        <v>0</v>
      </c>
      <c r="T113" t="str">
        <f t="shared" si="41"/>
        <v>10102186</v>
      </c>
      <c r="U113" s="67">
        <v>0</v>
      </c>
      <c r="V113">
        <v>0</v>
      </c>
      <c r="W113" t="str">
        <f t="shared" si="42"/>
        <v>10102187</v>
      </c>
      <c r="X113">
        <v>2764</v>
      </c>
      <c r="Y113">
        <v>0</v>
      </c>
      <c r="Z113" t="str">
        <f t="shared" si="43"/>
        <v>10102188</v>
      </c>
      <c r="AA113" s="67">
        <v>0</v>
      </c>
      <c r="AB113">
        <v>0</v>
      </c>
      <c r="AC113" t="str">
        <f t="shared" si="31"/>
        <v>10102189</v>
      </c>
      <c r="AD113" s="67">
        <v>0</v>
      </c>
      <c r="AE113" s="67">
        <v>0</v>
      </c>
      <c r="AF113">
        <f t="shared" si="32"/>
        <v>3744</v>
      </c>
      <c r="AG113">
        <f t="shared" si="33"/>
        <v>0</v>
      </c>
    </row>
    <row r="114" spans="3:33" x14ac:dyDescent="0.25">
      <c r="C114" s="21">
        <v>1010200</v>
      </c>
      <c r="D114" s="22" t="s">
        <v>125</v>
      </c>
      <c r="E114" s="22" t="s">
        <v>287</v>
      </c>
      <c r="F114" s="10" t="str">
        <f t="shared" si="36"/>
        <v>10102001</v>
      </c>
      <c r="G114" s="12">
        <v>0</v>
      </c>
      <c r="H114" s="10" t="str">
        <f t="shared" si="37"/>
        <v>10102002</v>
      </c>
      <c r="I114" s="1">
        <v>0</v>
      </c>
      <c r="J114" s="11">
        <v>0</v>
      </c>
      <c r="K114" t="str">
        <f t="shared" si="38"/>
        <v>10102003</v>
      </c>
      <c r="L114">
        <v>557</v>
      </c>
      <c r="M114">
        <v>0</v>
      </c>
      <c r="N114" t="str">
        <f t="shared" si="39"/>
        <v>10102004</v>
      </c>
      <c r="O114">
        <v>0</v>
      </c>
      <c r="P114">
        <v>0</v>
      </c>
      <c r="Q114" t="str">
        <f t="shared" si="40"/>
        <v>10102005</v>
      </c>
      <c r="R114">
        <v>0</v>
      </c>
      <c r="S114">
        <v>0</v>
      </c>
      <c r="T114" t="str">
        <f t="shared" si="41"/>
        <v>10102006</v>
      </c>
      <c r="U114" s="67">
        <v>0</v>
      </c>
      <c r="V114">
        <v>0</v>
      </c>
      <c r="W114" t="str">
        <f t="shared" si="42"/>
        <v>10102007</v>
      </c>
      <c r="X114">
        <v>0</v>
      </c>
      <c r="Y114">
        <v>0</v>
      </c>
      <c r="Z114" t="str">
        <f t="shared" si="43"/>
        <v>10102008</v>
      </c>
      <c r="AA114" s="67">
        <v>0</v>
      </c>
      <c r="AB114">
        <v>0</v>
      </c>
      <c r="AC114" t="str">
        <f t="shared" si="31"/>
        <v>10102009</v>
      </c>
      <c r="AD114" s="67">
        <v>0</v>
      </c>
      <c r="AE114" s="67">
        <v>0</v>
      </c>
      <c r="AF114">
        <f t="shared" si="32"/>
        <v>557</v>
      </c>
      <c r="AG114">
        <f t="shared" si="33"/>
        <v>0</v>
      </c>
    </row>
    <row r="115" spans="3:33" x14ac:dyDescent="0.25">
      <c r="C115" s="21">
        <v>2008724</v>
      </c>
      <c r="D115" s="22" t="s">
        <v>126</v>
      </c>
      <c r="E115" s="22" t="s">
        <v>288</v>
      </c>
      <c r="F115" s="10" t="str">
        <f t="shared" si="36"/>
        <v>20087241</v>
      </c>
      <c r="G115" s="12">
        <v>0</v>
      </c>
      <c r="H115" s="10" t="str">
        <f t="shared" si="37"/>
        <v>20087242</v>
      </c>
      <c r="I115" s="1">
        <v>0</v>
      </c>
      <c r="J115" s="11">
        <v>0</v>
      </c>
      <c r="K115" t="str">
        <f t="shared" si="38"/>
        <v>20087243</v>
      </c>
      <c r="L115">
        <v>0</v>
      </c>
      <c r="M115">
        <v>0</v>
      </c>
      <c r="N115" t="str">
        <f t="shared" si="39"/>
        <v>20087244</v>
      </c>
      <c r="O115">
        <v>0</v>
      </c>
      <c r="P115">
        <v>0</v>
      </c>
      <c r="Q115" t="str">
        <f t="shared" si="40"/>
        <v>20087245</v>
      </c>
      <c r="R115">
        <v>0</v>
      </c>
      <c r="S115">
        <v>0</v>
      </c>
      <c r="T115" t="str">
        <f t="shared" si="41"/>
        <v>20087246</v>
      </c>
      <c r="U115" s="67">
        <v>0</v>
      </c>
      <c r="V115">
        <v>0</v>
      </c>
      <c r="W115" t="str">
        <f t="shared" si="42"/>
        <v>20087247</v>
      </c>
      <c r="X115">
        <v>0</v>
      </c>
      <c r="Y115">
        <v>0</v>
      </c>
      <c r="Z115" t="str">
        <f t="shared" si="43"/>
        <v>20087248</v>
      </c>
      <c r="AA115" s="67">
        <v>0</v>
      </c>
      <c r="AB115">
        <v>0</v>
      </c>
      <c r="AC115" t="str">
        <f t="shared" si="31"/>
        <v>20087249</v>
      </c>
      <c r="AD115" s="67">
        <v>0</v>
      </c>
      <c r="AE115" s="67">
        <v>0</v>
      </c>
      <c r="AF115">
        <f t="shared" si="32"/>
        <v>0</v>
      </c>
      <c r="AG115">
        <f t="shared" si="33"/>
        <v>0</v>
      </c>
    </row>
    <row r="116" spans="3:33" x14ac:dyDescent="0.25">
      <c r="C116" s="21">
        <v>1017372</v>
      </c>
      <c r="D116" s="22" t="s">
        <v>90</v>
      </c>
      <c r="E116" s="22" t="s">
        <v>260</v>
      </c>
      <c r="F116" s="10" t="str">
        <f t="shared" si="36"/>
        <v>10173721</v>
      </c>
      <c r="G116" s="12">
        <v>0</v>
      </c>
      <c r="H116" s="10" t="str">
        <f t="shared" si="37"/>
        <v>10173722</v>
      </c>
      <c r="I116" s="1">
        <v>0</v>
      </c>
      <c r="J116" s="11">
        <v>0</v>
      </c>
      <c r="K116" t="str">
        <f t="shared" si="38"/>
        <v>10173723</v>
      </c>
      <c r="L116">
        <v>2599</v>
      </c>
      <c r="M116">
        <v>0</v>
      </c>
      <c r="N116" t="str">
        <f t="shared" si="39"/>
        <v>10173724</v>
      </c>
      <c r="O116">
        <v>0</v>
      </c>
      <c r="P116">
        <v>0</v>
      </c>
      <c r="Q116" t="str">
        <f t="shared" si="40"/>
        <v>10173725</v>
      </c>
      <c r="R116">
        <v>0</v>
      </c>
      <c r="S116">
        <v>0</v>
      </c>
      <c r="T116" t="str">
        <f t="shared" si="41"/>
        <v>10173726</v>
      </c>
      <c r="U116" s="67">
        <v>0</v>
      </c>
      <c r="V116">
        <v>0</v>
      </c>
      <c r="W116" t="str">
        <f t="shared" si="42"/>
        <v>10173727</v>
      </c>
      <c r="X116">
        <v>0</v>
      </c>
      <c r="Y116">
        <v>0</v>
      </c>
      <c r="Z116" t="str">
        <f t="shared" si="43"/>
        <v>10173728</v>
      </c>
      <c r="AA116" s="67">
        <v>0</v>
      </c>
      <c r="AB116">
        <v>0</v>
      </c>
      <c r="AC116" t="str">
        <f t="shared" si="31"/>
        <v>10173729</v>
      </c>
      <c r="AD116" s="67">
        <v>0</v>
      </c>
      <c r="AE116" s="67">
        <v>0</v>
      </c>
      <c r="AF116">
        <f t="shared" si="32"/>
        <v>2599</v>
      </c>
      <c r="AG116">
        <f t="shared" si="33"/>
        <v>0</v>
      </c>
    </row>
    <row r="117" spans="3:33" x14ac:dyDescent="0.25">
      <c r="C117" s="21">
        <v>2008024</v>
      </c>
      <c r="D117" s="22" t="s">
        <v>127</v>
      </c>
      <c r="E117" s="22" t="s">
        <v>289</v>
      </c>
      <c r="F117" s="10" t="str">
        <f t="shared" si="36"/>
        <v>20080241</v>
      </c>
      <c r="G117" s="12">
        <v>0</v>
      </c>
      <c r="H117" s="10" t="str">
        <f t="shared" si="37"/>
        <v>20080242</v>
      </c>
      <c r="I117" s="1">
        <v>0</v>
      </c>
      <c r="J117" s="11">
        <v>0</v>
      </c>
      <c r="K117" t="str">
        <f t="shared" si="38"/>
        <v>20080243</v>
      </c>
      <c r="L117">
        <v>0</v>
      </c>
      <c r="M117">
        <v>0</v>
      </c>
      <c r="N117" t="str">
        <f t="shared" si="39"/>
        <v>20080244</v>
      </c>
      <c r="O117">
        <v>0</v>
      </c>
      <c r="P117">
        <v>0</v>
      </c>
      <c r="Q117" t="str">
        <f t="shared" si="40"/>
        <v>20080245</v>
      </c>
      <c r="R117">
        <v>0</v>
      </c>
      <c r="S117">
        <v>0</v>
      </c>
      <c r="T117" t="str">
        <f t="shared" si="41"/>
        <v>20080246</v>
      </c>
      <c r="U117" s="67">
        <v>0</v>
      </c>
      <c r="V117">
        <v>0</v>
      </c>
      <c r="W117" t="str">
        <f t="shared" si="42"/>
        <v>20080247</v>
      </c>
      <c r="X117">
        <v>0</v>
      </c>
      <c r="Y117">
        <v>0</v>
      </c>
      <c r="Z117" t="str">
        <f t="shared" si="43"/>
        <v>20080248</v>
      </c>
      <c r="AA117" s="67">
        <v>0</v>
      </c>
      <c r="AB117">
        <v>0</v>
      </c>
      <c r="AC117" t="str">
        <f t="shared" si="31"/>
        <v>20080249</v>
      </c>
      <c r="AD117" s="67">
        <v>0</v>
      </c>
      <c r="AE117" s="67">
        <v>0</v>
      </c>
      <c r="AF117">
        <f t="shared" si="32"/>
        <v>0</v>
      </c>
      <c r="AG117">
        <f t="shared" si="33"/>
        <v>0</v>
      </c>
    </row>
    <row r="118" spans="3:33" x14ac:dyDescent="0.25">
      <c r="C118" s="21">
        <v>2001024</v>
      </c>
      <c r="D118" s="22" t="s">
        <v>94</v>
      </c>
      <c r="E118" s="22" t="s">
        <v>258</v>
      </c>
      <c r="F118" s="10" t="str">
        <f t="shared" si="36"/>
        <v>20010241</v>
      </c>
      <c r="G118" s="12">
        <v>0</v>
      </c>
      <c r="H118" s="10" t="str">
        <f t="shared" si="37"/>
        <v>20010242</v>
      </c>
      <c r="I118" s="1">
        <v>0</v>
      </c>
      <c r="J118" s="11">
        <v>0</v>
      </c>
      <c r="K118" t="str">
        <f t="shared" si="38"/>
        <v>20010243</v>
      </c>
      <c r="L118">
        <v>0</v>
      </c>
      <c r="M118">
        <v>0</v>
      </c>
      <c r="N118" t="str">
        <f t="shared" si="39"/>
        <v>20010244</v>
      </c>
      <c r="O118">
        <v>3088</v>
      </c>
      <c r="P118">
        <v>14</v>
      </c>
      <c r="Q118" t="str">
        <f t="shared" si="40"/>
        <v>20010245</v>
      </c>
      <c r="R118">
        <v>0</v>
      </c>
      <c r="S118">
        <v>0</v>
      </c>
      <c r="T118" t="str">
        <f t="shared" si="41"/>
        <v>20010246</v>
      </c>
      <c r="U118" s="67">
        <v>0</v>
      </c>
      <c r="V118">
        <v>0</v>
      </c>
      <c r="W118" t="str">
        <f t="shared" si="42"/>
        <v>20010247</v>
      </c>
      <c r="X118">
        <v>0</v>
      </c>
      <c r="Y118">
        <v>0</v>
      </c>
      <c r="Z118" t="str">
        <f t="shared" si="43"/>
        <v>20010248</v>
      </c>
      <c r="AA118" s="67">
        <v>0</v>
      </c>
      <c r="AB118">
        <v>0</v>
      </c>
      <c r="AC118" t="str">
        <f t="shared" si="31"/>
        <v>20010249</v>
      </c>
      <c r="AD118" s="67">
        <v>0</v>
      </c>
      <c r="AE118" s="67">
        <v>0</v>
      </c>
      <c r="AF118">
        <f t="shared" si="32"/>
        <v>3088</v>
      </c>
      <c r="AG118">
        <f t="shared" si="33"/>
        <v>14</v>
      </c>
    </row>
    <row r="119" spans="3:33" x14ac:dyDescent="0.25">
      <c r="C119" s="21">
        <v>1022071</v>
      </c>
      <c r="D119" s="22" t="s">
        <v>184</v>
      </c>
      <c r="E119" s="22" t="s">
        <v>324</v>
      </c>
      <c r="F119" s="10" t="str">
        <f t="shared" si="36"/>
        <v>10220711</v>
      </c>
      <c r="G119" s="12">
        <v>0</v>
      </c>
      <c r="H119" s="10" t="str">
        <f t="shared" si="37"/>
        <v>10220712</v>
      </c>
      <c r="I119" s="1">
        <v>0</v>
      </c>
      <c r="J119" s="11">
        <v>0</v>
      </c>
      <c r="K119" t="str">
        <f t="shared" si="38"/>
        <v>10220713</v>
      </c>
      <c r="L119">
        <v>0</v>
      </c>
      <c r="M119">
        <v>0</v>
      </c>
      <c r="N119" t="str">
        <f t="shared" si="39"/>
        <v>10220714</v>
      </c>
      <c r="O119">
        <v>0</v>
      </c>
      <c r="P119">
        <v>0</v>
      </c>
      <c r="Q119" t="str">
        <f t="shared" si="40"/>
        <v>10220715</v>
      </c>
      <c r="R119">
        <v>0</v>
      </c>
      <c r="S119">
        <v>0</v>
      </c>
      <c r="T119" t="str">
        <f t="shared" si="41"/>
        <v>10220716</v>
      </c>
      <c r="U119" s="67">
        <v>0</v>
      </c>
      <c r="V119">
        <v>0</v>
      </c>
      <c r="W119" t="str">
        <f t="shared" si="42"/>
        <v>10220717</v>
      </c>
      <c r="X119">
        <v>0</v>
      </c>
      <c r="Y119">
        <v>0</v>
      </c>
      <c r="Z119" t="str">
        <f t="shared" si="43"/>
        <v>10220718</v>
      </c>
      <c r="AA119" s="67">
        <v>0</v>
      </c>
      <c r="AB119">
        <v>0</v>
      </c>
      <c r="AC119" t="str">
        <f t="shared" si="31"/>
        <v>10220719</v>
      </c>
      <c r="AD119" s="67">
        <v>0</v>
      </c>
      <c r="AE119" s="67">
        <v>0</v>
      </c>
      <c r="AF119">
        <f t="shared" si="32"/>
        <v>0</v>
      </c>
      <c r="AG119">
        <f t="shared" si="33"/>
        <v>0</v>
      </c>
    </row>
    <row r="120" spans="3:33" x14ac:dyDescent="0.25">
      <c r="C120" s="21">
        <v>1008578</v>
      </c>
      <c r="D120" s="22" t="s">
        <v>128</v>
      </c>
      <c r="E120" s="22" t="s">
        <v>290</v>
      </c>
      <c r="F120" s="10" t="str">
        <f t="shared" si="36"/>
        <v>10085781</v>
      </c>
      <c r="G120" s="12">
        <v>0</v>
      </c>
      <c r="H120" s="10" t="str">
        <f t="shared" si="37"/>
        <v>10085782</v>
      </c>
      <c r="I120" s="1">
        <v>0</v>
      </c>
      <c r="J120" s="11">
        <v>0</v>
      </c>
      <c r="K120" t="str">
        <f t="shared" si="38"/>
        <v>10085783</v>
      </c>
      <c r="L120">
        <v>0</v>
      </c>
      <c r="M120">
        <v>0</v>
      </c>
      <c r="N120" t="str">
        <f t="shared" si="39"/>
        <v>10085784</v>
      </c>
      <c r="O120">
        <v>0</v>
      </c>
      <c r="P120">
        <v>0</v>
      </c>
      <c r="Q120" t="str">
        <f t="shared" si="40"/>
        <v>10085785</v>
      </c>
      <c r="R120">
        <v>0</v>
      </c>
      <c r="S120">
        <v>0</v>
      </c>
      <c r="T120" t="str">
        <f t="shared" si="41"/>
        <v>10085786</v>
      </c>
      <c r="U120" s="67">
        <v>0</v>
      </c>
      <c r="V120">
        <v>0</v>
      </c>
      <c r="W120" t="str">
        <f t="shared" si="42"/>
        <v>10085787</v>
      </c>
      <c r="X120">
        <v>0</v>
      </c>
      <c r="Y120">
        <v>0</v>
      </c>
      <c r="Z120" t="str">
        <f t="shared" si="43"/>
        <v>10085788</v>
      </c>
      <c r="AA120" s="67">
        <v>0</v>
      </c>
      <c r="AB120">
        <v>0</v>
      </c>
      <c r="AC120" t="str">
        <f t="shared" si="31"/>
        <v>10085789</v>
      </c>
      <c r="AD120" s="67">
        <v>0</v>
      </c>
      <c r="AE120" s="67">
        <v>0</v>
      </c>
      <c r="AF120">
        <f t="shared" si="32"/>
        <v>0</v>
      </c>
      <c r="AG120">
        <f t="shared" si="33"/>
        <v>0</v>
      </c>
    </row>
    <row r="121" spans="3:33" x14ac:dyDescent="0.25">
      <c r="C121" s="21">
        <v>2003051</v>
      </c>
      <c r="D121" s="22" t="s">
        <v>116</v>
      </c>
      <c r="E121" s="22" t="s">
        <v>280</v>
      </c>
      <c r="F121" s="10" t="str">
        <f t="shared" si="36"/>
        <v>20030511</v>
      </c>
      <c r="G121" s="12">
        <v>0</v>
      </c>
      <c r="H121" s="10" t="str">
        <f t="shared" si="37"/>
        <v>20030512</v>
      </c>
      <c r="I121" s="1">
        <v>0</v>
      </c>
      <c r="J121" s="11">
        <v>0</v>
      </c>
      <c r="K121" t="str">
        <f t="shared" si="38"/>
        <v>20030513</v>
      </c>
      <c r="L121">
        <v>0</v>
      </c>
      <c r="M121">
        <v>0</v>
      </c>
      <c r="N121" t="str">
        <f t="shared" si="39"/>
        <v>20030514</v>
      </c>
      <c r="O121">
        <v>0</v>
      </c>
      <c r="P121">
        <v>0</v>
      </c>
      <c r="Q121" t="str">
        <f t="shared" si="40"/>
        <v>20030515</v>
      </c>
      <c r="R121">
        <v>0</v>
      </c>
      <c r="S121">
        <v>0</v>
      </c>
      <c r="T121" t="str">
        <f t="shared" si="41"/>
        <v>20030516</v>
      </c>
      <c r="U121" s="67">
        <v>0</v>
      </c>
      <c r="V121">
        <v>0</v>
      </c>
      <c r="W121" t="str">
        <f t="shared" si="42"/>
        <v>20030517</v>
      </c>
      <c r="X121">
        <v>0</v>
      </c>
      <c r="Y121">
        <v>0</v>
      </c>
      <c r="Z121" t="str">
        <f t="shared" si="43"/>
        <v>20030518</v>
      </c>
      <c r="AA121" s="67">
        <v>0</v>
      </c>
      <c r="AB121">
        <v>0</v>
      </c>
      <c r="AC121" t="str">
        <f t="shared" si="31"/>
        <v>20030519</v>
      </c>
      <c r="AD121" s="67">
        <v>0</v>
      </c>
      <c r="AE121" s="67">
        <v>0</v>
      </c>
      <c r="AF121">
        <f t="shared" si="32"/>
        <v>0</v>
      </c>
      <c r="AG121">
        <f t="shared" si="33"/>
        <v>0</v>
      </c>
    </row>
    <row r="122" spans="3:33" x14ac:dyDescent="0.25">
      <c r="C122" s="21">
        <v>2007752</v>
      </c>
      <c r="D122" s="22" t="s">
        <v>83</v>
      </c>
      <c r="E122" s="22" t="s">
        <v>254</v>
      </c>
      <c r="F122" s="10" t="str">
        <f t="shared" si="36"/>
        <v>20077521</v>
      </c>
      <c r="G122" s="12">
        <v>0</v>
      </c>
      <c r="H122" s="10" t="str">
        <f t="shared" si="37"/>
        <v>20077522</v>
      </c>
      <c r="I122" s="1">
        <v>0</v>
      </c>
      <c r="J122" s="11">
        <v>0</v>
      </c>
      <c r="K122" t="str">
        <f t="shared" si="38"/>
        <v>20077523</v>
      </c>
      <c r="L122">
        <v>0</v>
      </c>
      <c r="M122">
        <v>0</v>
      </c>
      <c r="N122" t="str">
        <f t="shared" si="39"/>
        <v>20077524</v>
      </c>
      <c r="O122">
        <v>0</v>
      </c>
      <c r="P122">
        <v>0</v>
      </c>
      <c r="Q122" t="str">
        <f t="shared" si="40"/>
        <v>20077525</v>
      </c>
      <c r="R122">
        <v>0</v>
      </c>
      <c r="S122">
        <v>0</v>
      </c>
      <c r="T122" t="str">
        <f t="shared" si="41"/>
        <v>20077526</v>
      </c>
      <c r="U122" s="67">
        <v>0</v>
      </c>
      <c r="V122">
        <v>0</v>
      </c>
      <c r="W122" t="str">
        <f t="shared" si="42"/>
        <v>20077527</v>
      </c>
      <c r="X122">
        <v>0</v>
      </c>
      <c r="Y122">
        <v>0</v>
      </c>
      <c r="Z122" t="str">
        <f t="shared" si="43"/>
        <v>20077528</v>
      </c>
      <c r="AA122" s="67">
        <v>0</v>
      </c>
      <c r="AB122">
        <v>0</v>
      </c>
      <c r="AC122" t="str">
        <f t="shared" si="31"/>
        <v>20077529</v>
      </c>
      <c r="AD122" s="67">
        <v>0</v>
      </c>
      <c r="AE122" s="67">
        <v>0</v>
      </c>
      <c r="AF122">
        <f t="shared" si="32"/>
        <v>0</v>
      </c>
      <c r="AG122">
        <f t="shared" si="33"/>
        <v>0</v>
      </c>
    </row>
    <row r="123" spans="3:33" x14ac:dyDescent="0.25">
      <c r="C123" s="21">
        <v>1010472</v>
      </c>
      <c r="D123" s="22" t="s">
        <v>215</v>
      </c>
      <c r="E123" s="22" t="s">
        <v>349</v>
      </c>
      <c r="F123" s="10" t="str">
        <f t="shared" si="36"/>
        <v>10104721</v>
      </c>
      <c r="G123" s="12">
        <v>0</v>
      </c>
      <c r="H123" s="10" t="str">
        <f t="shared" si="37"/>
        <v>10104722</v>
      </c>
      <c r="I123" s="1">
        <v>0</v>
      </c>
      <c r="J123" s="11">
        <v>0</v>
      </c>
      <c r="K123" t="str">
        <f t="shared" si="38"/>
        <v>10104723</v>
      </c>
      <c r="L123">
        <v>0</v>
      </c>
      <c r="M123">
        <v>0</v>
      </c>
      <c r="N123" t="str">
        <f t="shared" si="39"/>
        <v>10104724</v>
      </c>
      <c r="O123">
        <v>0</v>
      </c>
      <c r="P123">
        <v>0</v>
      </c>
      <c r="Q123" t="str">
        <f t="shared" si="40"/>
        <v>10104725</v>
      </c>
      <c r="R123">
        <v>0</v>
      </c>
      <c r="S123">
        <v>0</v>
      </c>
      <c r="T123" t="str">
        <f t="shared" si="41"/>
        <v>10104726</v>
      </c>
      <c r="U123" s="67">
        <v>0</v>
      </c>
      <c r="V123">
        <v>0</v>
      </c>
      <c r="W123" t="str">
        <f t="shared" si="42"/>
        <v>10104727</v>
      </c>
      <c r="X123">
        <v>0</v>
      </c>
      <c r="Y123">
        <v>0</v>
      </c>
      <c r="Z123" t="str">
        <f t="shared" si="43"/>
        <v>10104728</v>
      </c>
      <c r="AA123" s="67">
        <v>0</v>
      </c>
      <c r="AB123">
        <v>0</v>
      </c>
      <c r="AC123" t="str">
        <f t="shared" si="31"/>
        <v>10104729</v>
      </c>
      <c r="AD123" s="67">
        <v>0</v>
      </c>
      <c r="AE123" s="67">
        <v>0</v>
      </c>
      <c r="AF123">
        <f t="shared" si="32"/>
        <v>0</v>
      </c>
      <c r="AG123">
        <f t="shared" si="33"/>
        <v>0</v>
      </c>
    </row>
    <row r="124" spans="3:33" x14ac:dyDescent="0.25">
      <c r="C124" s="21">
        <v>1022991</v>
      </c>
      <c r="D124" s="22" t="s">
        <v>230</v>
      </c>
      <c r="E124" s="22" t="s">
        <v>358</v>
      </c>
      <c r="F124" s="10" t="str">
        <f t="shared" si="36"/>
        <v>10229911</v>
      </c>
      <c r="G124" s="12">
        <v>0</v>
      </c>
      <c r="H124" s="10" t="str">
        <f t="shared" si="37"/>
        <v>10229912</v>
      </c>
      <c r="I124" s="1">
        <v>0</v>
      </c>
      <c r="J124" s="11">
        <v>0</v>
      </c>
      <c r="K124" t="str">
        <f t="shared" si="38"/>
        <v>10229913</v>
      </c>
      <c r="L124">
        <v>0</v>
      </c>
      <c r="M124">
        <v>0</v>
      </c>
      <c r="N124" t="str">
        <f t="shared" si="39"/>
        <v>10229914</v>
      </c>
      <c r="O124">
        <v>0</v>
      </c>
      <c r="P124">
        <v>0</v>
      </c>
      <c r="Q124" t="str">
        <f t="shared" si="40"/>
        <v>10229915</v>
      </c>
      <c r="R124">
        <v>0</v>
      </c>
      <c r="S124">
        <v>0</v>
      </c>
      <c r="T124" t="str">
        <f t="shared" si="41"/>
        <v>10229916</v>
      </c>
      <c r="U124" s="67">
        <v>0</v>
      </c>
      <c r="V124">
        <v>0</v>
      </c>
      <c r="W124" t="str">
        <f t="shared" si="42"/>
        <v>10229917</v>
      </c>
      <c r="X124">
        <v>0</v>
      </c>
      <c r="Y124">
        <v>0</v>
      </c>
      <c r="Z124" t="str">
        <f t="shared" si="43"/>
        <v>10229918</v>
      </c>
      <c r="AA124" s="67">
        <v>0</v>
      </c>
      <c r="AB124">
        <v>0</v>
      </c>
      <c r="AC124" t="str">
        <f t="shared" si="31"/>
        <v>10229919</v>
      </c>
      <c r="AD124" s="67">
        <v>0</v>
      </c>
      <c r="AE124" s="67">
        <v>0</v>
      </c>
      <c r="AF124">
        <f t="shared" si="32"/>
        <v>0</v>
      </c>
      <c r="AG124">
        <f t="shared" si="33"/>
        <v>0</v>
      </c>
    </row>
    <row r="125" spans="3:33" x14ac:dyDescent="0.25">
      <c r="C125" s="21">
        <v>1019920</v>
      </c>
      <c r="D125" s="22" t="s">
        <v>91</v>
      </c>
      <c r="E125" s="22" t="s">
        <v>261</v>
      </c>
      <c r="F125" s="10" t="str">
        <f t="shared" si="36"/>
        <v>10199201</v>
      </c>
      <c r="G125" s="12">
        <v>0</v>
      </c>
      <c r="H125" s="10" t="str">
        <f t="shared" si="37"/>
        <v>10199202</v>
      </c>
      <c r="I125" s="1">
        <v>0</v>
      </c>
      <c r="J125" s="11">
        <v>0</v>
      </c>
      <c r="K125" t="str">
        <f t="shared" si="38"/>
        <v>10199203</v>
      </c>
      <c r="L125">
        <v>0</v>
      </c>
      <c r="M125">
        <v>0</v>
      </c>
      <c r="N125" t="str">
        <f t="shared" si="39"/>
        <v>10199204</v>
      </c>
      <c r="O125">
        <v>0</v>
      </c>
      <c r="P125">
        <v>0</v>
      </c>
      <c r="Q125" t="str">
        <f t="shared" si="40"/>
        <v>10199205</v>
      </c>
      <c r="R125">
        <v>0</v>
      </c>
      <c r="S125">
        <v>0</v>
      </c>
      <c r="T125" t="str">
        <f t="shared" si="41"/>
        <v>10199206</v>
      </c>
      <c r="U125" s="67">
        <v>0</v>
      </c>
      <c r="V125">
        <v>0</v>
      </c>
      <c r="W125" t="str">
        <f t="shared" si="42"/>
        <v>10199207</v>
      </c>
      <c r="X125">
        <v>0</v>
      </c>
      <c r="Y125">
        <v>0</v>
      </c>
      <c r="Z125" t="str">
        <f t="shared" si="43"/>
        <v>10199208</v>
      </c>
      <c r="AA125" s="67">
        <v>0</v>
      </c>
      <c r="AB125">
        <v>0</v>
      </c>
      <c r="AC125" t="str">
        <f t="shared" si="31"/>
        <v>10199209</v>
      </c>
      <c r="AD125" s="67">
        <v>0</v>
      </c>
      <c r="AE125" s="67">
        <v>0</v>
      </c>
      <c r="AF125">
        <f t="shared" si="32"/>
        <v>0</v>
      </c>
      <c r="AG125">
        <f t="shared" si="33"/>
        <v>0</v>
      </c>
    </row>
    <row r="126" spans="3:33" x14ac:dyDescent="0.25">
      <c r="C126" s="21">
        <v>1002925</v>
      </c>
      <c r="D126" s="22" t="s">
        <v>189</v>
      </c>
      <c r="E126" s="22" t="s">
        <v>251</v>
      </c>
      <c r="F126" s="10" t="str">
        <f t="shared" si="36"/>
        <v>10029251</v>
      </c>
      <c r="G126" s="12">
        <v>2345</v>
      </c>
      <c r="H126" s="10" t="str">
        <f t="shared" si="37"/>
        <v>10029252</v>
      </c>
      <c r="I126" s="1">
        <v>0</v>
      </c>
      <c r="J126" s="11">
        <v>0</v>
      </c>
      <c r="K126" t="str">
        <f t="shared" si="38"/>
        <v>10029253</v>
      </c>
      <c r="L126">
        <v>1204</v>
      </c>
      <c r="M126">
        <v>0</v>
      </c>
      <c r="N126" t="str">
        <f t="shared" si="39"/>
        <v>10029254</v>
      </c>
      <c r="O126">
        <v>0</v>
      </c>
      <c r="P126">
        <v>0</v>
      </c>
      <c r="Q126" t="str">
        <f t="shared" si="40"/>
        <v>10029255</v>
      </c>
      <c r="R126">
        <v>2457</v>
      </c>
      <c r="S126">
        <v>0</v>
      </c>
      <c r="T126" t="str">
        <f t="shared" si="41"/>
        <v>10029256</v>
      </c>
      <c r="U126">
        <v>3088</v>
      </c>
      <c r="V126">
        <v>3</v>
      </c>
      <c r="W126" t="str">
        <f t="shared" si="42"/>
        <v>10029257</v>
      </c>
      <c r="X126">
        <v>0</v>
      </c>
      <c r="Y126">
        <v>0</v>
      </c>
      <c r="Z126" t="str">
        <f t="shared" si="43"/>
        <v>10029258</v>
      </c>
      <c r="AA126">
        <v>1728</v>
      </c>
      <c r="AB126">
        <v>3</v>
      </c>
      <c r="AC126" t="str">
        <f t="shared" si="31"/>
        <v>10029259</v>
      </c>
      <c r="AD126" s="67">
        <v>3283</v>
      </c>
      <c r="AE126" s="67">
        <v>2</v>
      </c>
      <c r="AF126">
        <f t="shared" si="32"/>
        <v>14105</v>
      </c>
      <c r="AG126">
        <f t="shared" si="33"/>
        <v>8</v>
      </c>
    </row>
    <row r="127" spans="3:33" x14ac:dyDescent="0.25">
      <c r="C127" s="21">
        <v>2006518</v>
      </c>
      <c r="D127" s="22" t="s">
        <v>150</v>
      </c>
      <c r="E127" s="22" t="s">
        <v>307</v>
      </c>
      <c r="F127" s="10" t="str">
        <f t="shared" si="36"/>
        <v>20065181</v>
      </c>
      <c r="G127" s="12">
        <v>0</v>
      </c>
      <c r="H127" s="10" t="str">
        <f t="shared" si="37"/>
        <v>20065182</v>
      </c>
      <c r="I127" s="1">
        <v>0</v>
      </c>
      <c r="J127" s="11">
        <v>0</v>
      </c>
      <c r="K127" t="str">
        <f t="shared" si="38"/>
        <v>20065183</v>
      </c>
      <c r="L127">
        <v>0</v>
      </c>
      <c r="M127">
        <v>0</v>
      </c>
      <c r="N127" t="str">
        <f t="shared" si="39"/>
        <v>20065184</v>
      </c>
      <c r="O127">
        <v>0</v>
      </c>
      <c r="P127">
        <v>0</v>
      </c>
      <c r="Q127" t="str">
        <f t="shared" si="40"/>
        <v>20065185</v>
      </c>
      <c r="R127">
        <v>0</v>
      </c>
      <c r="S127">
        <v>0</v>
      </c>
      <c r="T127" t="str">
        <f t="shared" si="41"/>
        <v>20065186</v>
      </c>
      <c r="U127" s="67">
        <v>0</v>
      </c>
      <c r="V127">
        <v>0</v>
      </c>
      <c r="W127" t="str">
        <f t="shared" si="42"/>
        <v>20065187</v>
      </c>
      <c r="X127">
        <v>0</v>
      </c>
      <c r="Y127">
        <v>0</v>
      </c>
      <c r="Z127" t="str">
        <f t="shared" si="43"/>
        <v>20065188</v>
      </c>
      <c r="AA127" s="67">
        <v>0</v>
      </c>
      <c r="AB127">
        <v>0</v>
      </c>
      <c r="AC127" t="str">
        <f t="shared" si="31"/>
        <v>20065189</v>
      </c>
      <c r="AD127" s="67">
        <v>3024</v>
      </c>
      <c r="AE127" s="67">
        <v>2</v>
      </c>
      <c r="AF127">
        <f t="shared" si="32"/>
        <v>3024</v>
      </c>
      <c r="AG127">
        <f t="shared" si="33"/>
        <v>2</v>
      </c>
    </row>
    <row r="128" spans="3:33" x14ac:dyDescent="0.25">
      <c r="C128" s="21">
        <v>1009406</v>
      </c>
      <c r="D128" s="22" t="s">
        <v>186</v>
      </c>
      <c r="E128" s="22" t="s">
        <v>331</v>
      </c>
      <c r="F128" s="10" t="str">
        <f t="shared" si="36"/>
        <v>10094061</v>
      </c>
      <c r="G128" s="12">
        <v>1032</v>
      </c>
      <c r="H128" s="10" t="str">
        <f t="shared" si="37"/>
        <v>10094062</v>
      </c>
      <c r="I128" s="1">
        <v>0</v>
      </c>
      <c r="J128" s="11">
        <v>0</v>
      </c>
      <c r="K128" t="str">
        <f t="shared" si="38"/>
        <v>10094063</v>
      </c>
      <c r="L128">
        <v>1267</v>
      </c>
      <c r="M128">
        <v>0</v>
      </c>
      <c r="N128" t="str">
        <f t="shared" si="39"/>
        <v>10094064</v>
      </c>
      <c r="O128">
        <v>0</v>
      </c>
      <c r="P128">
        <v>0</v>
      </c>
      <c r="Q128" t="str">
        <f t="shared" si="40"/>
        <v>10094065</v>
      </c>
      <c r="R128">
        <v>2246</v>
      </c>
      <c r="S128">
        <v>0</v>
      </c>
      <c r="T128" t="str">
        <f t="shared" si="41"/>
        <v>10094066</v>
      </c>
      <c r="U128">
        <v>2246</v>
      </c>
      <c r="V128">
        <v>0</v>
      </c>
      <c r="W128" t="str">
        <f t="shared" si="42"/>
        <v>10094067</v>
      </c>
      <c r="X128">
        <v>0</v>
      </c>
      <c r="Y128">
        <v>0</v>
      </c>
      <c r="Z128" t="str">
        <f t="shared" si="43"/>
        <v>10094068</v>
      </c>
      <c r="AA128" s="67">
        <v>0</v>
      </c>
      <c r="AB128">
        <v>0</v>
      </c>
      <c r="AC128" t="str">
        <f t="shared" si="31"/>
        <v>10094069</v>
      </c>
      <c r="AD128" s="67">
        <v>3542</v>
      </c>
      <c r="AE128" s="67">
        <v>3</v>
      </c>
      <c r="AF128">
        <f t="shared" si="32"/>
        <v>10333</v>
      </c>
      <c r="AG128">
        <f t="shared" si="33"/>
        <v>3</v>
      </c>
    </row>
    <row r="129" spans="3:33" x14ac:dyDescent="0.25">
      <c r="C129" s="21">
        <v>1010193</v>
      </c>
      <c r="D129" s="22" t="s">
        <v>68</v>
      </c>
      <c r="E129" s="22" t="s">
        <v>241</v>
      </c>
      <c r="F129" s="10" t="str">
        <f t="shared" si="36"/>
        <v>10101931</v>
      </c>
      <c r="G129" s="12">
        <v>432</v>
      </c>
      <c r="H129" s="10" t="str">
        <f t="shared" si="37"/>
        <v>10101932</v>
      </c>
      <c r="I129" s="1">
        <v>0</v>
      </c>
      <c r="J129" s="11">
        <v>0</v>
      </c>
      <c r="K129" t="str">
        <f t="shared" si="38"/>
        <v>10101933</v>
      </c>
      <c r="L129">
        <v>431</v>
      </c>
      <c r="M129">
        <v>0</v>
      </c>
      <c r="N129" t="str">
        <f t="shared" si="39"/>
        <v>10101934</v>
      </c>
      <c r="O129">
        <v>0</v>
      </c>
      <c r="P129">
        <v>0</v>
      </c>
      <c r="Q129" t="str">
        <f t="shared" si="40"/>
        <v>10101935</v>
      </c>
      <c r="R129">
        <v>0</v>
      </c>
      <c r="S129">
        <v>0</v>
      </c>
      <c r="T129" t="str">
        <f t="shared" si="41"/>
        <v>10101936</v>
      </c>
      <c r="U129" s="67">
        <v>0</v>
      </c>
      <c r="V129">
        <v>0</v>
      </c>
      <c r="W129" t="str">
        <f t="shared" si="42"/>
        <v>10101937</v>
      </c>
      <c r="X129">
        <v>0</v>
      </c>
      <c r="Y129">
        <v>0</v>
      </c>
      <c r="Z129" t="str">
        <f t="shared" si="43"/>
        <v>10101938</v>
      </c>
      <c r="AA129" s="67">
        <v>0</v>
      </c>
      <c r="AB129">
        <v>0</v>
      </c>
      <c r="AC129" t="str">
        <f t="shared" si="31"/>
        <v>10101939</v>
      </c>
      <c r="AD129" s="67">
        <v>0</v>
      </c>
      <c r="AE129" s="67">
        <v>0</v>
      </c>
      <c r="AF129">
        <f t="shared" si="32"/>
        <v>863</v>
      </c>
      <c r="AG129">
        <f t="shared" si="33"/>
        <v>0</v>
      </c>
    </row>
    <row r="130" spans="3:33" x14ac:dyDescent="0.25">
      <c r="C130" s="21">
        <v>2005692</v>
      </c>
      <c r="D130" s="22" t="s">
        <v>196</v>
      </c>
      <c r="E130" s="22" t="s">
        <v>339</v>
      </c>
      <c r="F130" s="10" t="str">
        <f t="shared" si="36"/>
        <v>20056921</v>
      </c>
      <c r="G130" s="12">
        <v>0</v>
      </c>
      <c r="H130" s="10" t="str">
        <f t="shared" si="37"/>
        <v>20056922</v>
      </c>
      <c r="I130" s="1">
        <v>0</v>
      </c>
      <c r="J130" s="11">
        <v>0</v>
      </c>
      <c r="K130" t="str">
        <f t="shared" si="38"/>
        <v>20056923</v>
      </c>
      <c r="L130">
        <v>0</v>
      </c>
      <c r="M130">
        <v>0</v>
      </c>
      <c r="N130" t="str">
        <f t="shared" si="39"/>
        <v>20056924</v>
      </c>
      <c r="O130">
        <v>0</v>
      </c>
      <c r="P130">
        <v>0</v>
      </c>
      <c r="Q130" t="str">
        <f t="shared" si="40"/>
        <v>20056925</v>
      </c>
      <c r="R130">
        <v>0</v>
      </c>
      <c r="S130">
        <v>0</v>
      </c>
      <c r="T130" t="str">
        <f t="shared" si="41"/>
        <v>20056926</v>
      </c>
      <c r="U130" s="67">
        <v>0</v>
      </c>
      <c r="V130">
        <v>0</v>
      </c>
      <c r="W130" t="str">
        <f t="shared" si="42"/>
        <v>20056927</v>
      </c>
      <c r="X130">
        <v>0</v>
      </c>
      <c r="Y130">
        <v>0</v>
      </c>
      <c r="Z130" t="str">
        <f t="shared" si="43"/>
        <v>20056928</v>
      </c>
      <c r="AA130" s="67">
        <v>0</v>
      </c>
      <c r="AB130">
        <v>0</v>
      </c>
      <c r="AC130" t="str">
        <f t="shared" si="31"/>
        <v>20056929</v>
      </c>
      <c r="AD130" s="67">
        <v>0</v>
      </c>
      <c r="AE130" s="67">
        <v>0</v>
      </c>
      <c r="AF130">
        <f t="shared" si="32"/>
        <v>0</v>
      </c>
      <c r="AG130">
        <f t="shared" si="33"/>
        <v>0</v>
      </c>
    </row>
    <row r="131" spans="3:33" x14ac:dyDescent="0.25">
      <c r="C131" s="21">
        <v>1022344</v>
      </c>
      <c r="D131" s="22" t="s">
        <v>129</v>
      </c>
      <c r="E131" s="22" t="s">
        <v>266</v>
      </c>
      <c r="F131" s="10" t="str">
        <f t="shared" si="36"/>
        <v>10223441</v>
      </c>
      <c r="G131" s="12">
        <v>0</v>
      </c>
      <c r="H131" s="10" t="str">
        <f t="shared" si="37"/>
        <v>10223442</v>
      </c>
      <c r="I131" s="1">
        <v>0</v>
      </c>
      <c r="J131" s="11">
        <v>0</v>
      </c>
      <c r="K131" t="str">
        <f t="shared" si="38"/>
        <v>10223443</v>
      </c>
      <c r="L131">
        <v>0</v>
      </c>
      <c r="M131">
        <v>0</v>
      </c>
      <c r="N131" t="str">
        <f t="shared" si="39"/>
        <v>10223444</v>
      </c>
      <c r="O131">
        <v>0</v>
      </c>
      <c r="P131">
        <v>0</v>
      </c>
      <c r="Q131" t="str">
        <f t="shared" si="40"/>
        <v>10223445</v>
      </c>
      <c r="R131">
        <v>0</v>
      </c>
      <c r="S131">
        <v>0</v>
      </c>
      <c r="T131" t="str">
        <f t="shared" si="41"/>
        <v>10223446</v>
      </c>
      <c r="U131" s="67">
        <v>0</v>
      </c>
      <c r="V131">
        <v>0</v>
      </c>
      <c r="W131" t="str">
        <f t="shared" si="42"/>
        <v>10223447</v>
      </c>
      <c r="X131">
        <v>0</v>
      </c>
      <c r="Y131">
        <v>0</v>
      </c>
      <c r="Z131" t="str">
        <f t="shared" si="43"/>
        <v>10223448</v>
      </c>
      <c r="AA131" s="67">
        <v>0</v>
      </c>
      <c r="AB131">
        <v>0</v>
      </c>
      <c r="AC131" t="str">
        <f t="shared" si="31"/>
        <v>10223449</v>
      </c>
      <c r="AD131" s="67">
        <v>0</v>
      </c>
      <c r="AE131" s="67">
        <v>0</v>
      </c>
      <c r="AF131">
        <f t="shared" si="32"/>
        <v>0</v>
      </c>
      <c r="AG131">
        <f t="shared" si="33"/>
        <v>0</v>
      </c>
    </row>
    <row r="132" spans="3:33" x14ac:dyDescent="0.25">
      <c r="C132" s="21">
        <v>1016845</v>
      </c>
      <c r="D132" s="22" t="s">
        <v>130</v>
      </c>
      <c r="E132" s="22" t="s">
        <v>251</v>
      </c>
      <c r="F132" s="10" t="str">
        <f t="shared" si="36"/>
        <v>10168451</v>
      </c>
      <c r="G132" s="12">
        <v>0</v>
      </c>
      <c r="H132" s="10" t="str">
        <f t="shared" si="37"/>
        <v>10168452</v>
      </c>
      <c r="I132" s="1">
        <v>0</v>
      </c>
      <c r="J132" s="11">
        <v>0</v>
      </c>
      <c r="K132" t="str">
        <f t="shared" si="38"/>
        <v>10168453</v>
      </c>
      <c r="L132">
        <v>0</v>
      </c>
      <c r="M132">
        <v>0</v>
      </c>
      <c r="N132" t="str">
        <f t="shared" si="39"/>
        <v>10168454</v>
      </c>
      <c r="O132">
        <v>0</v>
      </c>
      <c r="P132">
        <v>0</v>
      </c>
      <c r="Q132" t="str">
        <f t="shared" si="40"/>
        <v>10168455</v>
      </c>
      <c r="R132">
        <v>0</v>
      </c>
      <c r="S132">
        <v>0</v>
      </c>
      <c r="T132" t="str">
        <f t="shared" si="41"/>
        <v>10168456</v>
      </c>
      <c r="U132" s="67">
        <v>0</v>
      </c>
      <c r="V132">
        <v>0</v>
      </c>
      <c r="W132" t="str">
        <f t="shared" si="42"/>
        <v>10168457</v>
      </c>
      <c r="X132">
        <v>0</v>
      </c>
      <c r="Y132">
        <v>0</v>
      </c>
      <c r="Z132" t="str">
        <f t="shared" si="43"/>
        <v>10168458</v>
      </c>
      <c r="AA132" s="67">
        <v>0</v>
      </c>
      <c r="AB132">
        <v>0</v>
      </c>
      <c r="AC132" t="str">
        <f t="shared" si="31"/>
        <v>10168459</v>
      </c>
      <c r="AD132" s="67">
        <v>0</v>
      </c>
      <c r="AE132" s="67">
        <v>0</v>
      </c>
      <c r="AF132">
        <f t="shared" si="32"/>
        <v>0</v>
      </c>
      <c r="AG132">
        <f t="shared" si="33"/>
        <v>0</v>
      </c>
    </row>
    <row r="133" spans="3:33" x14ac:dyDescent="0.25">
      <c r="C133" s="21">
        <v>1009600</v>
      </c>
      <c r="D133" s="22" t="s">
        <v>95</v>
      </c>
      <c r="E133" s="22" t="s">
        <v>263</v>
      </c>
      <c r="F133" s="10" t="str">
        <f t="shared" si="36"/>
        <v>10096001</v>
      </c>
      <c r="G133" s="12">
        <v>0</v>
      </c>
      <c r="H133" s="10" t="str">
        <f t="shared" si="37"/>
        <v>10096002</v>
      </c>
      <c r="I133" s="1">
        <v>0</v>
      </c>
      <c r="J133" s="11">
        <v>0</v>
      </c>
      <c r="K133" t="str">
        <f t="shared" si="38"/>
        <v>10096003</v>
      </c>
      <c r="L133">
        <v>0</v>
      </c>
      <c r="M133">
        <v>0</v>
      </c>
      <c r="N133" t="str">
        <f t="shared" si="39"/>
        <v>10096004</v>
      </c>
      <c r="O133">
        <v>3510</v>
      </c>
      <c r="P133">
        <v>22</v>
      </c>
      <c r="Q133" t="str">
        <f t="shared" si="40"/>
        <v>10096005</v>
      </c>
      <c r="R133">
        <v>0</v>
      </c>
      <c r="S133">
        <v>0</v>
      </c>
      <c r="T133" t="str">
        <f t="shared" si="41"/>
        <v>10096006</v>
      </c>
      <c r="U133" s="67">
        <v>0</v>
      </c>
      <c r="V133">
        <v>0</v>
      </c>
      <c r="W133" t="str">
        <f t="shared" si="42"/>
        <v>10096007</v>
      </c>
      <c r="X133">
        <v>4060</v>
      </c>
      <c r="Y133">
        <v>18</v>
      </c>
      <c r="Z133" t="str">
        <f t="shared" si="43"/>
        <v>10096008</v>
      </c>
      <c r="AA133" s="67">
        <v>0</v>
      </c>
      <c r="AB133">
        <v>0</v>
      </c>
      <c r="AC133" t="str">
        <f t="shared" si="31"/>
        <v>10096009</v>
      </c>
      <c r="AD133" s="67">
        <v>0</v>
      </c>
      <c r="AE133" s="67">
        <v>0</v>
      </c>
      <c r="AF133">
        <f t="shared" si="32"/>
        <v>7570</v>
      </c>
      <c r="AG133">
        <f t="shared" si="33"/>
        <v>40</v>
      </c>
    </row>
    <row r="134" spans="3:33" x14ac:dyDescent="0.25">
      <c r="C134" s="21">
        <v>1001008</v>
      </c>
      <c r="D134" s="22" t="s">
        <v>95</v>
      </c>
      <c r="E134" s="22" t="s">
        <v>273</v>
      </c>
      <c r="F134" s="10" t="str">
        <f t="shared" si="36"/>
        <v>10010081</v>
      </c>
      <c r="G134" s="12">
        <v>0</v>
      </c>
      <c r="H134" s="10" t="str">
        <f t="shared" si="37"/>
        <v>10010082</v>
      </c>
      <c r="I134" s="1">
        <v>0</v>
      </c>
      <c r="J134" s="11">
        <v>0</v>
      </c>
      <c r="K134" t="str">
        <f t="shared" si="38"/>
        <v>10010083</v>
      </c>
      <c r="L134">
        <v>0</v>
      </c>
      <c r="M134">
        <v>0</v>
      </c>
      <c r="N134" t="str">
        <f t="shared" si="39"/>
        <v>10010084</v>
      </c>
      <c r="O134">
        <v>3510</v>
      </c>
      <c r="P134">
        <v>22</v>
      </c>
      <c r="Q134" t="str">
        <f t="shared" si="40"/>
        <v>10010085</v>
      </c>
      <c r="R134">
        <v>0</v>
      </c>
      <c r="S134">
        <v>0</v>
      </c>
      <c r="T134" t="str">
        <f t="shared" si="41"/>
        <v>10010086</v>
      </c>
      <c r="U134" s="67">
        <v>0</v>
      </c>
      <c r="V134">
        <v>0</v>
      </c>
      <c r="W134" t="str">
        <f t="shared" si="42"/>
        <v>10010087</v>
      </c>
      <c r="X134">
        <v>4060</v>
      </c>
      <c r="Y134">
        <v>18</v>
      </c>
      <c r="Z134" t="str">
        <f t="shared" si="43"/>
        <v>10010088</v>
      </c>
      <c r="AA134" s="67">
        <v>0</v>
      </c>
      <c r="AB134">
        <v>0</v>
      </c>
      <c r="AC134" t="str">
        <f t="shared" si="31"/>
        <v>10010089</v>
      </c>
      <c r="AD134" s="67">
        <v>0</v>
      </c>
      <c r="AE134" s="67">
        <v>0</v>
      </c>
      <c r="AF134">
        <f t="shared" si="32"/>
        <v>7570</v>
      </c>
      <c r="AG134">
        <f t="shared" si="33"/>
        <v>40</v>
      </c>
    </row>
    <row r="135" spans="3:33" x14ac:dyDescent="0.25">
      <c r="C135" s="21">
        <v>1022070</v>
      </c>
      <c r="D135" s="22" t="s">
        <v>188</v>
      </c>
      <c r="E135" s="22" t="s">
        <v>253</v>
      </c>
      <c r="F135" s="10" t="str">
        <f t="shared" si="36"/>
        <v>10220701</v>
      </c>
      <c r="G135" s="12">
        <v>0</v>
      </c>
      <c r="H135" s="10" t="str">
        <f t="shared" si="37"/>
        <v>10220702</v>
      </c>
      <c r="I135" s="1">
        <v>0</v>
      </c>
      <c r="J135" s="11">
        <v>0</v>
      </c>
      <c r="K135" t="str">
        <f t="shared" si="38"/>
        <v>10220703</v>
      </c>
      <c r="L135">
        <v>0</v>
      </c>
      <c r="M135">
        <v>0</v>
      </c>
      <c r="N135" t="str">
        <f t="shared" si="39"/>
        <v>10220704</v>
      </c>
      <c r="O135">
        <v>0</v>
      </c>
      <c r="P135">
        <v>0</v>
      </c>
      <c r="Q135" t="str">
        <f t="shared" si="40"/>
        <v>10220705</v>
      </c>
      <c r="R135">
        <v>0</v>
      </c>
      <c r="S135">
        <v>0</v>
      </c>
      <c r="T135" t="str">
        <f t="shared" si="41"/>
        <v>10220706</v>
      </c>
      <c r="U135" s="67">
        <v>0</v>
      </c>
      <c r="V135">
        <v>0</v>
      </c>
      <c r="W135" t="str">
        <f t="shared" si="42"/>
        <v>10220707</v>
      </c>
      <c r="X135">
        <v>0</v>
      </c>
      <c r="Y135">
        <v>0</v>
      </c>
      <c r="Z135" t="str">
        <f t="shared" si="43"/>
        <v>10220708</v>
      </c>
      <c r="AA135" s="67">
        <v>0</v>
      </c>
      <c r="AB135">
        <v>0</v>
      </c>
      <c r="AC135" t="str">
        <f t="shared" si="31"/>
        <v>10220709</v>
      </c>
      <c r="AD135" s="67">
        <v>3024</v>
      </c>
      <c r="AE135" s="67">
        <v>2</v>
      </c>
      <c r="AF135">
        <f t="shared" si="32"/>
        <v>3024</v>
      </c>
      <c r="AG135">
        <f t="shared" si="33"/>
        <v>2</v>
      </c>
    </row>
    <row r="136" spans="3:33" x14ac:dyDescent="0.25">
      <c r="C136" s="21">
        <v>1020206</v>
      </c>
      <c r="D136" s="22" t="s">
        <v>171</v>
      </c>
      <c r="E136" s="22" t="s">
        <v>321</v>
      </c>
      <c r="F136" s="10" t="str">
        <f t="shared" si="36"/>
        <v>10202061</v>
      </c>
      <c r="G136" s="12">
        <v>0</v>
      </c>
      <c r="H136" s="10" t="str">
        <f t="shared" si="37"/>
        <v>10202062</v>
      </c>
      <c r="I136" s="1">
        <v>0</v>
      </c>
      <c r="J136" s="11">
        <v>0</v>
      </c>
      <c r="K136" t="str">
        <f t="shared" si="38"/>
        <v>10202063</v>
      </c>
      <c r="L136">
        <v>0</v>
      </c>
      <c r="M136">
        <v>0</v>
      </c>
      <c r="N136" t="str">
        <f t="shared" si="39"/>
        <v>10202064</v>
      </c>
      <c r="O136">
        <v>0</v>
      </c>
      <c r="P136">
        <v>0</v>
      </c>
      <c r="Q136" t="str">
        <f t="shared" si="40"/>
        <v>10202065</v>
      </c>
      <c r="R136">
        <v>0</v>
      </c>
      <c r="S136">
        <v>0</v>
      </c>
      <c r="T136" t="str">
        <f t="shared" si="41"/>
        <v>10202066</v>
      </c>
      <c r="U136" s="67">
        <v>0</v>
      </c>
      <c r="V136">
        <v>0</v>
      </c>
      <c r="W136" t="str">
        <f t="shared" si="42"/>
        <v>10202067</v>
      </c>
      <c r="X136">
        <v>0</v>
      </c>
      <c r="Y136">
        <v>0</v>
      </c>
      <c r="Z136" t="str">
        <f t="shared" si="43"/>
        <v>10202068</v>
      </c>
      <c r="AA136" s="67">
        <v>0</v>
      </c>
      <c r="AB136">
        <v>0</v>
      </c>
      <c r="AC136" t="str">
        <f t="shared" si="31"/>
        <v>10202069</v>
      </c>
      <c r="AD136" s="67">
        <v>0</v>
      </c>
      <c r="AE136" s="67">
        <v>0</v>
      </c>
      <c r="AF136">
        <f t="shared" si="32"/>
        <v>0</v>
      </c>
      <c r="AG136">
        <f t="shared" si="33"/>
        <v>0</v>
      </c>
    </row>
    <row r="137" spans="3:33" x14ac:dyDescent="0.25">
      <c r="C137" s="21">
        <v>1003611</v>
      </c>
      <c r="D137" s="22" t="s">
        <v>102</v>
      </c>
      <c r="E137" s="22" t="s">
        <v>268</v>
      </c>
      <c r="F137" s="10" t="str">
        <f t="shared" ref="F137:F170" si="44">C137&amp;1</f>
        <v>10036111</v>
      </c>
      <c r="G137" s="12">
        <v>557</v>
      </c>
      <c r="H137" s="10" t="str">
        <f t="shared" ref="H137:H170" si="45">C137&amp;2</f>
        <v>10036112</v>
      </c>
      <c r="I137" s="1">
        <v>0</v>
      </c>
      <c r="J137" s="11">
        <v>0</v>
      </c>
      <c r="K137" t="str">
        <f t="shared" ref="K137:K170" si="46">C137&amp;3</f>
        <v>10036113</v>
      </c>
      <c r="L137">
        <v>1334</v>
      </c>
      <c r="M137">
        <v>0</v>
      </c>
      <c r="N137" t="str">
        <f t="shared" ref="N137:N170" si="47">C137&amp;4</f>
        <v>10036114</v>
      </c>
      <c r="O137">
        <v>0</v>
      </c>
      <c r="P137">
        <v>0</v>
      </c>
      <c r="Q137" t="str">
        <f t="shared" ref="Q137:Q170" si="48">C137&amp;5</f>
        <v>10036115</v>
      </c>
      <c r="R137">
        <v>0</v>
      </c>
      <c r="S137">
        <v>0</v>
      </c>
      <c r="T137" t="str">
        <f t="shared" ref="T137:T170" si="49">C137&amp;6</f>
        <v>10036116</v>
      </c>
      <c r="U137" s="67">
        <v>0</v>
      </c>
      <c r="V137">
        <v>0</v>
      </c>
      <c r="W137" t="str">
        <f t="shared" ref="W137:W170" si="50">C137&amp;7</f>
        <v>10036117</v>
      </c>
      <c r="X137">
        <v>0</v>
      </c>
      <c r="Y137">
        <v>0</v>
      </c>
      <c r="Z137" t="str">
        <f t="shared" ref="Z137:Z170" si="51">C137&amp;8</f>
        <v>10036118</v>
      </c>
      <c r="AA137" s="67">
        <v>0</v>
      </c>
      <c r="AB137">
        <v>0</v>
      </c>
      <c r="AC137" t="str">
        <f t="shared" ref="AC137:AC194" si="52">C137&amp;9</f>
        <v>10036119</v>
      </c>
      <c r="AD137" s="67">
        <v>3801</v>
      </c>
      <c r="AE137" s="67">
        <v>3</v>
      </c>
      <c r="AF137">
        <f t="shared" si="32"/>
        <v>5692</v>
      </c>
      <c r="AG137">
        <f t="shared" si="33"/>
        <v>3</v>
      </c>
    </row>
    <row r="138" spans="3:33" x14ac:dyDescent="0.25">
      <c r="C138" s="21">
        <v>2002671</v>
      </c>
      <c r="D138" s="22" t="s">
        <v>110</v>
      </c>
      <c r="E138" s="22" t="s">
        <v>276</v>
      </c>
      <c r="F138" s="10" t="str">
        <f t="shared" si="44"/>
        <v>20026711</v>
      </c>
      <c r="G138" s="12">
        <v>684</v>
      </c>
      <c r="H138" s="10" t="str">
        <f t="shared" si="45"/>
        <v>20026712</v>
      </c>
      <c r="I138" s="1">
        <v>0</v>
      </c>
      <c r="J138" s="11">
        <v>0</v>
      </c>
      <c r="K138" t="str">
        <f t="shared" si="46"/>
        <v>20026713</v>
      </c>
      <c r="L138">
        <v>0</v>
      </c>
      <c r="M138">
        <v>0</v>
      </c>
      <c r="N138" t="str">
        <f t="shared" si="47"/>
        <v>20026714</v>
      </c>
      <c r="O138">
        <v>0</v>
      </c>
      <c r="P138">
        <v>0</v>
      </c>
      <c r="Q138" t="str">
        <f t="shared" si="48"/>
        <v>20026715</v>
      </c>
      <c r="R138">
        <v>0</v>
      </c>
      <c r="S138">
        <v>0</v>
      </c>
      <c r="T138" t="str">
        <f t="shared" si="49"/>
        <v>20026716</v>
      </c>
      <c r="U138" s="67">
        <v>0</v>
      </c>
      <c r="V138">
        <v>0</v>
      </c>
      <c r="W138" t="str">
        <f t="shared" si="50"/>
        <v>20026717</v>
      </c>
      <c r="X138">
        <v>0</v>
      </c>
      <c r="Y138">
        <v>0</v>
      </c>
      <c r="Z138" t="str">
        <f t="shared" si="51"/>
        <v>20026718</v>
      </c>
      <c r="AA138" s="67">
        <v>0</v>
      </c>
      <c r="AB138">
        <v>0</v>
      </c>
      <c r="AC138" t="str">
        <f t="shared" si="52"/>
        <v>20026719</v>
      </c>
      <c r="AD138" s="67">
        <v>0</v>
      </c>
      <c r="AE138" s="67">
        <v>0</v>
      </c>
      <c r="AF138">
        <f t="shared" ref="AF138:AF194" si="53">AD138+AA138+X138+U138+R138+O138+L138+I138+G138</f>
        <v>684</v>
      </c>
      <c r="AG138">
        <f t="shared" ref="AG138:AG194" si="54">AE138+AB138+Y138+V138+S138+P138+M138+J138</f>
        <v>0</v>
      </c>
    </row>
    <row r="139" spans="3:33" x14ac:dyDescent="0.25">
      <c r="C139" s="21">
        <v>1004099</v>
      </c>
      <c r="D139" s="22" t="s">
        <v>173</v>
      </c>
      <c r="E139" s="22" t="s">
        <v>322</v>
      </c>
      <c r="F139" s="10" t="str">
        <f t="shared" si="44"/>
        <v>10040991</v>
      </c>
      <c r="G139" s="12">
        <v>0</v>
      </c>
      <c r="H139" s="10" t="str">
        <f t="shared" si="45"/>
        <v>10040992</v>
      </c>
      <c r="I139" s="1">
        <v>0</v>
      </c>
      <c r="J139" s="11">
        <v>0</v>
      </c>
      <c r="K139" t="str">
        <f t="shared" si="46"/>
        <v>10040993</v>
      </c>
      <c r="L139">
        <v>587</v>
      </c>
      <c r="M139">
        <v>0</v>
      </c>
      <c r="N139" t="str">
        <f t="shared" si="47"/>
        <v>10040994</v>
      </c>
      <c r="O139">
        <v>0</v>
      </c>
      <c r="P139">
        <v>0</v>
      </c>
      <c r="Q139" t="str">
        <f t="shared" si="48"/>
        <v>10040995</v>
      </c>
      <c r="R139">
        <v>0</v>
      </c>
      <c r="S139">
        <v>0</v>
      </c>
      <c r="T139" t="str">
        <f t="shared" si="49"/>
        <v>10040996</v>
      </c>
      <c r="U139" s="67">
        <v>0</v>
      </c>
      <c r="V139">
        <v>0</v>
      </c>
      <c r="W139" t="str">
        <f t="shared" si="50"/>
        <v>10040997</v>
      </c>
      <c r="X139">
        <v>0</v>
      </c>
      <c r="Y139">
        <v>0</v>
      </c>
      <c r="Z139" t="str">
        <f t="shared" si="51"/>
        <v>10040998</v>
      </c>
      <c r="AA139" s="67">
        <v>0</v>
      </c>
      <c r="AB139">
        <v>0</v>
      </c>
      <c r="AC139" t="str">
        <f t="shared" si="52"/>
        <v>10040999</v>
      </c>
      <c r="AD139" s="67">
        <v>0</v>
      </c>
      <c r="AE139" s="67">
        <v>0</v>
      </c>
      <c r="AF139">
        <f t="shared" si="53"/>
        <v>587</v>
      </c>
      <c r="AG139">
        <f t="shared" si="54"/>
        <v>0</v>
      </c>
    </row>
    <row r="140" spans="3:33" x14ac:dyDescent="0.25">
      <c r="C140" s="21">
        <v>2007753</v>
      </c>
      <c r="D140" s="22" t="s">
        <v>213</v>
      </c>
      <c r="E140" s="22" t="s">
        <v>348</v>
      </c>
      <c r="F140" s="10" t="str">
        <f t="shared" si="44"/>
        <v>20077531</v>
      </c>
      <c r="G140" s="12">
        <v>0</v>
      </c>
      <c r="H140" s="10" t="str">
        <f t="shared" si="45"/>
        <v>20077532</v>
      </c>
      <c r="I140" s="1">
        <v>0</v>
      </c>
      <c r="J140" s="11">
        <v>0</v>
      </c>
      <c r="K140" t="str">
        <f t="shared" si="46"/>
        <v>20077533</v>
      </c>
      <c r="L140">
        <v>0</v>
      </c>
      <c r="M140">
        <v>0</v>
      </c>
      <c r="N140" t="str">
        <f t="shared" si="47"/>
        <v>20077534</v>
      </c>
      <c r="O140">
        <v>0</v>
      </c>
      <c r="P140">
        <v>0</v>
      </c>
      <c r="Q140" t="str">
        <f t="shared" si="48"/>
        <v>20077535</v>
      </c>
      <c r="R140">
        <v>0</v>
      </c>
      <c r="S140">
        <v>0</v>
      </c>
      <c r="T140" t="str">
        <f t="shared" si="49"/>
        <v>20077536</v>
      </c>
      <c r="U140" s="67">
        <v>0</v>
      </c>
      <c r="V140">
        <v>0</v>
      </c>
      <c r="W140" t="str">
        <f t="shared" si="50"/>
        <v>20077537</v>
      </c>
      <c r="X140">
        <v>0</v>
      </c>
      <c r="Y140">
        <v>0</v>
      </c>
      <c r="Z140" t="str">
        <f t="shared" si="51"/>
        <v>20077538</v>
      </c>
      <c r="AA140" s="67">
        <v>0</v>
      </c>
      <c r="AB140">
        <v>0</v>
      </c>
      <c r="AC140" t="str">
        <f t="shared" si="52"/>
        <v>20077539</v>
      </c>
      <c r="AD140" s="67">
        <v>0</v>
      </c>
      <c r="AE140" s="67">
        <v>0</v>
      </c>
      <c r="AF140">
        <f t="shared" si="53"/>
        <v>0</v>
      </c>
      <c r="AG140">
        <f t="shared" si="54"/>
        <v>0</v>
      </c>
    </row>
    <row r="141" spans="3:33" x14ac:dyDescent="0.25">
      <c r="C141" s="21">
        <v>1010192</v>
      </c>
      <c r="D141" s="22" t="s">
        <v>167</v>
      </c>
      <c r="E141" s="22" t="s">
        <v>261</v>
      </c>
      <c r="F141" s="10" t="str">
        <f t="shared" si="44"/>
        <v>10101921</v>
      </c>
      <c r="G141" s="12">
        <v>1143</v>
      </c>
      <c r="H141" s="10" t="str">
        <f t="shared" si="45"/>
        <v>10101922</v>
      </c>
      <c r="I141" s="1">
        <v>0</v>
      </c>
      <c r="J141" s="11">
        <v>0</v>
      </c>
      <c r="K141" t="str">
        <f t="shared" si="46"/>
        <v>10101923</v>
      </c>
      <c r="L141">
        <v>2736</v>
      </c>
      <c r="M141">
        <v>0</v>
      </c>
      <c r="N141" t="str">
        <f t="shared" si="47"/>
        <v>10101924</v>
      </c>
      <c r="O141">
        <v>0</v>
      </c>
      <c r="P141">
        <v>0</v>
      </c>
      <c r="Q141" t="str">
        <f t="shared" si="48"/>
        <v>10101925</v>
      </c>
      <c r="R141">
        <v>2457</v>
      </c>
      <c r="S141">
        <v>0</v>
      </c>
      <c r="T141" t="str">
        <f t="shared" si="49"/>
        <v>10101926</v>
      </c>
      <c r="U141">
        <v>2667</v>
      </c>
      <c r="V141">
        <v>2</v>
      </c>
      <c r="W141" t="str">
        <f t="shared" si="50"/>
        <v>10101927</v>
      </c>
      <c r="X141">
        <v>0</v>
      </c>
      <c r="Y141">
        <v>0</v>
      </c>
      <c r="Z141" t="str">
        <f t="shared" si="51"/>
        <v>10101928</v>
      </c>
      <c r="AA141" s="67">
        <v>0</v>
      </c>
      <c r="AB141">
        <v>0</v>
      </c>
      <c r="AC141" t="str">
        <f t="shared" si="52"/>
        <v>10101929</v>
      </c>
      <c r="AD141" s="67">
        <v>2505</v>
      </c>
      <c r="AE141" s="67">
        <v>0</v>
      </c>
      <c r="AF141">
        <f t="shared" si="53"/>
        <v>11508</v>
      </c>
      <c r="AG141">
        <f t="shared" si="54"/>
        <v>2</v>
      </c>
    </row>
    <row r="142" spans="3:33" x14ac:dyDescent="0.25">
      <c r="C142" s="21">
        <v>1005493</v>
      </c>
      <c r="D142" s="22" t="s">
        <v>131</v>
      </c>
      <c r="E142" s="22" t="s">
        <v>291</v>
      </c>
      <c r="F142" s="10" t="str">
        <f t="shared" si="44"/>
        <v>10054931</v>
      </c>
      <c r="G142" s="12">
        <v>0</v>
      </c>
      <c r="H142" s="10" t="str">
        <f t="shared" si="45"/>
        <v>10054932</v>
      </c>
      <c r="I142" s="1">
        <v>0</v>
      </c>
      <c r="J142" s="11">
        <v>0</v>
      </c>
      <c r="K142" t="str">
        <f t="shared" si="46"/>
        <v>10054933</v>
      </c>
      <c r="L142">
        <v>0</v>
      </c>
      <c r="M142">
        <v>0</v>
      </c>
      <c r="N142" t="str">
        <f t="shared" si="47"/>
        <v>10054934</v>
      </c>
      <c r="O142">
        <v>0</v>
      </c>
      <c r="P142">
        <v>0</v>
      </c>
      <c r="Q142" t="str">
        <f t="shared" si="48"/>
        <v>10054935</v>
      </c>
      <c r="R142">
        <v>0</v>
      </c>
      <c r="S142">
        <v>0</v>
      </c>
      <c r="T142" t="str">
        <f t="shared" si="49"/>
        <v>10054936</v>
      </c>
      <c r="U142" s="67">
        <v>0</v>
      </c>
      <c r="V142">
        <v>0</v>
      </c>
      <c r="W142" t="str">
        <f t="shared" si="50"/>
        <v>10054937</v>
      </c>
      <c r="X142">
        <v>0</v>
      </c>
      <c r="Y142">
        <v>0</v>
      </c>
      <c r="Z142" t="str">
        <f t="shared" si="51"/>
        <v>10054938</v>
      </c>
      <c r="AA142" s="67">
        <v>0</v>
      </c>
      <c r="AB142">
        <v>0</v>
      </c>
      <c r="AC142" t="str">
        <f t="shared" si="52"/>
        <v>10054939</v>
      </c>
      <c r="AD142" s="67">
        <v>0</v>
      </c>
      <c r="AE142" s="67">
        <v>0</v>
      </c>
      <c r="AF142">
        <f t="shared" si="53"/>
        <v>0</v>
      </c>
      <c r="AG142">
        <f t="shared" si="54"/>
        <v>0</v>
      </c>
    </row>
    <row r="143" spans="3:33" x14ac:dyDescent="0.25">
      <c r="C143" s="21">
        <v>1016508</v>
      </c>
      <c r="D143" s="22" t="s">
        <v>203</v>
      </c>
      <c r="E143" s="22" t="s">
        <v>343</v>
      </c>
      <c r="F143" s="10" t="str">
        <f t="shared" si="44"/>
        <v>10165081</v>
      </c>
      <c r="G143" s="12">
        <v>0</v>
      </c>
      <c r="H143" s="10" t="str">
        <f t="shared" si="45"/>
        <v>10165082</v>
      </c>
      <c r="I143" s="1">
        <v>0</v>
      </c>
      <c r="J143" s="11">
        <v>0</v>
      </c>
      <c r="K143" t="str">
        <f t="shared" si="46"/>
        <v>10165083</v>
      </c>
      <c r="L143">
        <v>0</v>
      </c>
      <c r="M143">
        <v>0</v>
      </c>
      <c r="N143" t="str">
        <f t="shared" si="47"/>
        <v>10165084</v>
      </c>
      <c r="O143">
        <v>2457</v>
      </c>
      <c r="P143">
        <v>0</v>
      </c>
      <c r="Q143" t="str">
        <f t="shared" si="48"/>
        <v>10165085</v>
      </c>
      <c r="R143">
        <v>0</v>
      </c>
      <c r="S143">
        <v>0</v>
      </c>
      <c r="T143" t="str">
        <f t="shared" si="49"/>
        <v>10165086</v>
      </c>
      <c r="U143" s="67">
        <v>0</v>
      </c>
      <c r="V143">
        <v>0</v>
      </c>
      <c r="W143" t="str">
        <f t="shared" si="50"/>
        <v>10165087</v>
      </c>
      <c r="X143">
        <v>0</v>
      </c>
      <c r="Y143">
        <v>0</v>
      </c>
      <c r="Z143" t="str">
        <f t="shared" si="51"/>
        <v>10165088</v>
      </c>
      <c r="AA143" s="67">
        <v>0</v>
      </c>
      <c r="AB143">
        <v>0</v>
      </c>
      <c r="AC143" t="str">
        <f t="shared" si="52"/>
        <v>10165089</v>
      </c>
      <c r="AD143" s="67">
        <v>0</v>
      </c>
      <c r="AE143" s="67">
        <v>0</v>
      </c>
      <c r="AF143">
        <f t="shared" si="53"/>
        <v>2457</v>
      </c>
      <c r="AG143">
        <f t="shared" si="54"/>
        <v>0</v>
      </c>
    </row>
    <row r="144" spans="3:33" x14ac:dyDescent="0.25">
      <c r="C144" s="21">
        <v>1010215</v>
      </c>
      <c r="D144" s="22" t="s">
        <v>177</v>
      </c>
      <c r="E144" s="22" t="s">
        <v>325</v>
      </c>
      <c r="F144" s="10" t="str">
        <f t="shared" si="44"/>
        <v>10102151</v>
      </c>
      <c r="G144" s="12">
        <v>2880</v>
      </c>
      <c r="H144" s="10" t="str">
        <f t="shared" si="45"/>
        <v>10102152</v>
      </c>
      <c r="I144" s="1">
        <v>0</v>
      </c>
      <c r="J144" s="11">
        <v>0</v>
      </c>
      <c r="K144" t="str">
        <f t="shared" si="46"/>
        <v>10102153</v>
      </c>
      <c r="L144">
        <v>931</v>
      </c>
      <c r="M144">
        <v>0</v>
      </c>
      <c r="N144" t="str">
        <f t="shared" si="47"/>
        <v>10102154</v>
      </c>
      <c r="O144">
        <v>3088</v>
      </c>
      <c r="P144">
        <v>14</v>
      </c>
      <c r="Q144" t="str">
        <f t="shared" si="48"/>
        <v>10102155</v>
      </c>
      <c r="R144">
        <v>2246</v>
      </c>
      <c r="S144">
        <v>0</v>
      </c>
      <c r="T144" t="str">
        <f t="shared" si="49"/>
        <v>10102156</v>
      </c>
      <c r="U144" s="67">
        <v>0</v>
      </c>
      <c r="V144">
        <v>0</v>
      </c>
      <c r="W144" t="str">
        <f t="shared" si="50"/>
        <v>10102157</v>
      </c>
      <c r="X144">
        <v>2505</v>
      </c>
      <c r="Y144">
        <v>0</v>
      </c>
      <c r="Z144" t="str">
        <f t="shared" si="51"/>
        <v>10102158</v>
      </c>
      <c r="AA144">
        <v>1566</v>
      </c>
      <c r="AB144">
        <v>0</v>
      </c>
      <c r="AC144" t="str">
        <f t="shared" si="52"/>
        <v>10102159</v>
      </c>
      <c r="AD144" s="67">
        <v>0</v>
      </c>
      <c r="AE144" s="67">
        <v>0</v>
      </c>
      <c r="AF144">
        <f t="shared" si="53"/>
        <v>13216</v>
      </c>
      <c r="AG144">
        <f t="shared" si="54"/>
        <v>14</v>
      </c>
    </row>
    <row r="145" spans="3:33" x14ac:dyDescent="0.25">
      <c r="C145" s="21">
        <v>2007282</v>
      </c>
      <c r="D145" s="22" t="s">
        <v>152</v>
      </c>
      <c r="E145" s="22" t="s">
        <v>309</v>
      </c>
      <c r="F145" s="10" t="str">
        <f t="shared" si="44"/>
        <v>20072821</v>
      </c>
      <c r="G145" s="12">
        <v>0</v>
      </c>
      <c r="H145" s="10" t="str">
        <f t="shared" si="45"/>
        <v>20072822</v>
      </c>
      <c r="I145" s="1">
        <v>0</v>
      </c>
      <c r="J145" s="11">
        <v>0</v>
      </c>
      <c r="K145" t="str">
        <f t="shared" si="46"/>
        <v>20072823</v>
      </c>
      <c r="L145">
        <v>0</v>
      </c>
      <c r="M145">
        <v>0</v>
      </c>
      <c r="N145" t="str">
        <f t="shared" si="47"/>
        <v>20072824</v>
      </c>
      <c r="O145">
        <v>0</v>
      </c>
      <c r="P145">
        <v>0</v>
      </c>
      <c r="Q145" t="str">
        <f t="shared" si="48"/>
        <v>20072825</v>
      </c>
      <c r="R145">
        <v>0</v>
      </c>
      <c r="S145">
        <v>0</v>
      </c>
      <c r="T145" t="str">
        <f t="shared" si="49"/>
        <v>20072826</v>
      </c>
      <c r="U145" s="67">
        <v>0</v>
      </c>
      <c r="V145">
        <v>0</v>
      </c>
      <c r="W145" t="str">
        <f t="shared" si="50"/>
        <v>20072827</v>
      </c>
      <c r="X145">
        <v>0</v>
      </c>
      <c r="Y145">
        <v>0</v>
      </c>
      <c r="Z145" t="str">
        <f t="shared" si="51"/>
        <v>20072828</v>
      </c>
      <c r="AA145">
        <v>1890</v>
      </c>
      <c r="AB145">
        <v>4</v>
      </c>
      <c r="AC145" t="str">
        <f t="shared" si="52"/>
        <v>20072829</v>
      </c>
      <c r="AD145" s="67">
        <v>0</v>
      </c>
      <c r="AE145" s="67">
        <v>0</v>
      </c>
      <c r="AF145">
        <f t="shared" si="53"/>
        <v>1890</v>
      </c>
      <c r="AG145">
        <f t="shared" si="54"/>
        <v>4</v>
      </c>
    </row>
    <row r="146" spans="3:33" x14ac:dyDescent="0.25">
      <c r="C146" s="21">
        <v>1022992</v>
      </c>
      <c r="D146" s="22" t="s">
        <v>426</v>
      </c>
      <c r="E146" s="22" t="s">
        <v>427</v>
      </c>
      <c r="F146" s="10" t="str">
        <f t="shared" si="44"/>
        <v>10229921</v>
      </c>
      <c r="G146" s="12">
        <v>0</v>
      </c>
      <c r="H146" s="10" t="str">
        <f t="shared" si="45"/>
        <v>10229922</v>
      </c>
      <c r="I146" s="1">
        <v>0</v>
      </c>
      <c r="J146" s="11">
        <v>0</v>
      </c>
      <c r="K146" t="str">
        <f t="shared" si="46"/>
        <v>10229923</v>
      </c>
      <c r="L146">
        <v>0</v>
      </c>
      <c r="M146">
        <v>0</v>
      </c>
      <c r="N146" t="str">
        <f t="shared" si="47"/>
        <v>10229924</v>
      </c>
      <c r="O146">
        <v>0</v>
      </c>
      <c r="P146">
        <v>0</v>
      </c>
      <c r="Q146" t="str">
        <f t="shared" si="48"/>
        <v>10229925</v>
      </c>
      <c r="R146">
        <v>0</v>
      </c>
      <c r="S146">
        <v>0</v>
      </c>
      <c r="T146" t="str">
        <f t="shared" si="49"/>
        <v>10229926</v>
      </c>
      <c r="U146" s="67">
        <v>0</v>
      </c>
      <c r="V146">
        <v>0</v>
      </c>
      <c r="W146" t="str">
        <f t="shared" si="50"/>
        <v>10229927</v>
      </c>
      <c r="X146">
        <v>0</v>
      </c>
      <c r="Y146">
        <v>0</v>
      </c>
      <c r="Z146" t="str">
        <f t="shared" si="51"/>
        <v>10229928</v>
      </c>
      <c r="AA146">
        <v>0</v>
      </c>
      <c r="AB146">
        <v>0</v>
      </c>
      <c r="AC146" t="str">
        <f t="shared" si="52"/>
        <v>10229929</v>
      </c>
      <c r="AD146">
        <v>0</v>
      </c>
      <c r="AE146">
        <v>0</v>
      </c>
      <c r="AF146">
        <f t="shared" ref="AF146" si="55">AD146+AA146+X146+U146+R146+O146+L146+I146+G146</f>
        <v>0</v>
      </c>
      <c r="AG146">
        <f t="shared" ref="AG146" si="56">AE146+AB146+Y146+V146+S146+P146+M146+J146</f>
        <v>0</v>
      </c>
    </row>
    <row r="147" spans="3:33" x14ac:dyDescent="0.25">
      <c r="C147" s="21">
        <v>2007547</v>
      </c>
      <c r="D147" s="22" t="s">
        <v>96</v>
      </c>
      <c r="E147" s="22" t="s">
        <v>236</v>
      </c>
      <c r="F147" s="10" t="str">
        <f t="shared" si="44"/>
        <v>20075471</v>
      </c>
      <c r="G147" s="12">
        <v>0</v>
      </c>
      <c r="H147" s="10" t="str">
        <f t="shared" si="45"/>
        <v>20075472</v>
      </c>
      <c r="I147" s="1">
        <v>0</v>
      </c>
      <c r="J147" s="11">
        <v>0</v>
      </c>
      <c r="K147" t="str">
        <f t="shared" si="46"/>
        <v>20075473</v>
      </c>
      <c r="L147">
        <v>0</v>
      </c>
      <c r="M147">
        <v>0</v>
      </c>
      <c r="N147" t="str">
        <f t="shared" si="47"/>
        <v>20075474</v>
      </c>
      <c r="O147">
        <v>0</v>
      </c>
      <c r="P147">
        <v>0</v>
      </c>
      <c r="Q147" t="str">
        <f t="shared" si="48"/>
        <v>20075475</v>
      </c>
      <c r="R147">
        <v>0</v>
      </c>
      <c r="S147">
        <v>0</v>
      </c>
      <c r="T147" t="str">
        <f t="shared" si="49"/>
        <v>20075476</v>
      </c>
      <c r="U147" s="67">
        <v>0</v>
      </c>
      <c r="V147">
        <v>0</v>
      </c>
      <c r="W147" t="str">
        <f t="shared" si="50"/>
        <v>20075477</v>
      </c>
      <c r="X147">
        <v>0</v>
      </c>
      <c r="Y147">
        <v>0</v>
      </c>
      <c r="Z147" t="str">
        <f t="shared" si="51"/>
        <v>20075478</v>
      </c>
      <c r="AA147" s="67">
        <v>0</v>
      </c>
      <c r="AB147">
        <v>0</v>
      </c>
      <c r="AC147" t="str">
        <f t="shared" si="52"/>
        <v>20075479</v>
      </c>
      <c r="AD147" s="67">
        <v>0</v>
      </c>
      <c r="AE147" s="67">
        <v>0</v>
      </c>
      <c r="AF147">
        <f t="shared" si="53"/>
        <v>0</v>
      </c>
      <c r="AG147">
        <f t="shared" si="54"/>
        <v>0</v>
      </c>
    </row>
    <row r="148" spans="3:33" x14ac:dyDescent="0.25">
      <c r="C148" s="21">
        <v>1014899</v>
      </c>
      <c r="D148" s="22" t="s">
        <v>69</v>
      </c>
      <c r="E148" s="22" t="s">
        <v>242</v>
      </c>
      <c r="F148" s="10" t="str">
        <f t="shared" si="44"/>
        <v>10148991</v>
      </c>
      <c r="G148" s="12">
        <v>0</v>
      </c>
      <c r="H148" s="10" t="str">
        <f t="shared" si="45"/>
        <v>10148992</v>
      </c>
      <c r="I148" s="1">
        <v>0</v>
      </c>
      <c r="J148" s="11">
        <v>0</v>
      </c>
      <c r="K148" t="str">
        <f t="shared" si="46"/>
        <v>10148993</v>
      </c>
      <c r="L148">
        <v>0</v>
      </c>
      <c r="M148">
        <v>0</v>
      </c>
      <c r="N148" t="str">
        <f t="shared" si="47"/>
        <v>10148994</v>
      </c>
      <c r="O148">
        <v>0</v>
      </c>
      <c r="P148">
        <v>0</v>
      </c>
      <c r="Q148" t="str">
        <f t="shared" si="48"/>
        <v>10148995</v>
      </c>
      <c r="R148">
        <v>0</v>
      </c>
      <c r="S148">
        <v>0</v>
      </c>
      <c r="T148" t="str">
        <f t="shared" si="49"/>
        <v>10148996</v>
      </c>
      <c r="U148" s="67">
        <v>0</v>
      </c>
      <c r="V148">
        <v>0</v>
      </c>
      <c r="W148" t="str">
        <f t="shared" si="50"/>
        <v>10148997</v>
      </c>
      <c r="X148">
        <v>0</v>
      </c>
      <c r="Y148">
        <v>0</v>
      </c>
      <c r="Z148" t="str">
        <f t="shared" si="51"/>
        <v>10148998</v>
      </c>
      <c r="AA148" s="67">
        <v>0</v>
      </c>
      <c r="AB148">
        <v>0</v>
      </c>
      <c r="AC148" t="str">
        <f t="shared" si="52"/>
        <v>10148999</v>
      </c>
      <c r="AD148" s="67">
        <v>0</v>
      </c>
      <c r="AE148" s="67">
        <v>0</v>
      </c>
      <c r="AF148">
        <f t="shared" si="53"/>
        <v>0</v>
      </c>
      <c r="AG148">
        <f t="shared" si="54"/>
        <v>0</v>
      </c>
    </row>
    <row r="149" spans="3:33" x14ac:dyDescent="0.25">
      <c r="C149" s="21">
        <v>2008025</v>
      </c>
      <c r="D149" s="22" t="s">
        <v>146</v>
      </c>
      <c r="E149" s="22" t="s">
        <v>302</v>
      </c>
      <c r="F149" s="10" t="str">
        <f t="shared" si="44"/>
        <v>20080251</v>
      </c>
      <c r="G149" s="12">
        <v>0</v>
      </c>
      <c r="H149" s="10" t="str">
        <f t="shared" si="45"/>
        <v>20080252</v>
      </c>
      <c r="I149" s="1">
        <v>0</v>
      </c>
      <c r="J149" s="11">
        <v>0</v>
      </c>
      <c r="K149" t="str">
        <f t="shared" si="46"/>
        <v>20080253</v>
      </c>
      <c r="L149">
        <v>0</v>
      </c>
      <c r="M149">
        <v>0</v>
      </c>
      <c r="N149" t="str">
        <f t="shared" si="47"/>
        <v>20080254</v>
      </c>
      <c r="O149">
        <v>0</v>
      </c>
      <c r="P149">
        <v>0</v>
      </c>
      <c r="Q149" t="str">
        <f t="shared" si="48"/>
        <v>20080255</v>
      </c>
      <c r="R149">
        <v>0</v>
      </c>
      <c r="S149">
        <v>0</v>
      </c>
      <c r="T149" t="str">
        <f t="shared" si="49"/>
        <v>20080256</v>
      </c>
      <c r="U149" s="67">
        <v>0</v>
      </c>
      <c r="V149">
        <v>0</v>
      </c>
      <c r="W149" t="str">
        <f t="shared" si="50"/>
        <v>20080257</v>
      </c>
      <c r="X149">
        <v>0</v>
      </c>
      <c r="Y149">
        <v>0</v>
      </c>
      <c r="Z149" t="str">
        <f t="shared" si="51"/>
        <v>20080258</v>
      </c>
      <c r="AA149" s="67">
        <v>0</v>
      </c>
      <c r="AB149">
        <v>0</v>
      </c>
      <c r="AC149" t="str">
        <f t="shared" si="52"/>
        <v>20080259</v>
      </c>
      <c r="AD149" s="67">
        <v>0</v>
      </c>
      <c r="AE149" s="67">
        <v>0</v>
      </c>
      <c r="AF149">
        <f t="shared" si="53"/>
        <v>0</v>
      </c>
      <c r="AG149">
        <f t="shared" si="54"/>
        <v>0</v>
      </c>
    </row>
    <row r="150" spans="3:33" x14ac:dyDescent="0.25">
      <c r="C150" s="21">
        <v>2007754</v>
      </c>
      <c r="D150" s="22" t="s">
        <v>138</v>
      </c>
      <c r="E150" s="22" t="s">
        <v>298</v>
      </c>
      <c r="F150" s="10" t="str">
        <f t="shared" si="44"/>
        <v>20077541</v>
      </c>
      <c r="G150" s="12">
        <v>2117</v>
      </c>
      <c r="H150" s="10" t="str">
        <f t="shared" si="45"/>
        <v>20077542</v>
      </c>
      <c r="I150" s="1">
        <v>0</v>
      </c>
      <c r="J150" s="11">
        <v>0</v>
      </c>
      <c r="K150" t="str">
        <f t="shared" si="46"/>
        <v>20077543</v>
      </c>
      <c r="L150">
        <v>0</v>
      </c>
      <c r="M150">
        <v>0</v>
      </c>
      <c r="N150" t="str">
        <f t="shared" si="47"/>
        <v>20077544</v>
      </c>
      <c r="O150">
        <v>0</v>
      </c>
      <c r="P150">
        <v>0</v>
      </c>
      <c r="Q150" t="str">
        <f t="shared" si="48"/>
        <v>20077545</v>
      </c>
      <c r="R150">
        <v>0</v>
      </c>
      <c r="S150">
        <v>0</v>
      </c>
      <c r="T150" t="str">
        <f t="shared" si="49"/>
        <v>20077546</v>
      </c>
      <c r="U150">
        <v>2667</v>
      </c>
      <c r="V150">
        <v>2</v>
      </c>
      <c r="W150" t="str">
        <f t="shared" si="50"/>
        <v>20077547</v>
      </c>
      <c r="X150">
        <v>0</v>
      </c>
      <c r="Y150">
        <v>0</v>
      </c>
      <c r="Z150" t="str">
        <f t="shared" si="51"/>
        <v>20077548</v>
      </c>
      <c r="AA150" s="67">
        <v>0</v>
      </c>
      <c r="AB150">
        <v>0</v>
      </c>
      <c r="AC150" t="str">
        <f t="shared" si="52"/>
        <v>20077549</v>
      </c>
      <c r="AD150" s="67">
        <v>2505</v>
      </c>
      <c r="AE150" s="67">
        <v>0</v>
      </c>
      <c r="AF150">
        <f t="shared" si="53"/>
        <v>7289</v>
      </c>
      <c r="AG150">
        <f t="shared" si="54"/>
        <v>2</v>
      </c>
    </row>
    <row r="151" spans="3:33" x14ac:dyDescent="0.25">
      <c r="C151" s="21">
        <v>1015654</v>
      </c>
      <c r="D151" s="22" t="s">
        <v>159</v>
      </c>
      <c r="E151" s="22" t="s">
        <v>314</v>
      </c>
      <c r="F151" s="10" t="str">
        <f t="shared" si="44"/>
        <v>10156541</v>
      </c>
      <c r="G151" s="12">
        <v>557</v>
      </c>
      <c r="H151" s="10" t="str">
        <f t="shared" si="45"/>
        <v>10156542</v>
      </c>
      <c r="I151" s="1">
        <v>0</v>
      </c>
      <c r="J151" s="11">
        <v>0</v>
      </c>
      <c r="K151" t="str">
        <f t="shared" si="46"/>
        <v>10156543</v>
      </c>
      <c r="L151">
        <v>2880</v>
      </c>
      <c r="M151">
        <v>0</v>
      </c>
      <c r="N151" t="str">
        <f t="shared" si="47"/>
        <v>10156544</v>
      </c>
      <c r="O151">
        <v>0</v>
      </c>
      <c r="P151">
        <v>0</v>
      </c>
      <c r="Q151" t="str">
        <f t="shared" si="48"/>
        <v>10156545</v>
      </c>
      <c r="R151">
        <v>0</v>
      </c>
      <c r="S151">
        <v>0</v>
      </c>
      <c r="T151" t="str">
        <f t="shared" si="49"/>
        <v>10156546</v>
      </c>
      <c r="U151" s="67">
        <v>0</v>
      </c>
      <c r="V151">
        <v>0</v>
      </c>
      <c r="W151" t="str">
        <f t="shared" si="50"/>
        <v>10156547</v>
      </c>
      <c r="X151">
        <v>0</v>
      </c>
      <c r="Y151">
        <v>0</v>
      </c>
      <c r="Z151" t="str">
        <f t="shared" si="51"/>
        <v>10156548</v>
      </c>
      <c r="AA151" s="67">
        <v>0</v>
      </c>
      <c r="AB151">
        <v>0</v>
      </c>
      <c r="AC151" t="str">
        <f t="shared" si="52"/>
        <v>10156549</v>
      </c>
      <c r="AD151" s="67">
        <v>3801</v>
      </c>
      <c r="AE151" s="67">
        <v>3</v>
      </c>
      <c r="AF151">
        <f t="shared" si="53"/>
        <v>7238</v>
      </c>
      <c r="AG151">
        <f t="shared" si="54"/>
        <v>3</v>
      </c>
    </row>
    <row r="152" spans="3:33" x14ac:dyDescent="0.25">
      <c r="C152" s="21">
        <v>2003628</v>
      </c>
      <c r="D152" s="22" t="s">
        <v>232</v>
      </c>
      <c r="E152" s="22" t="s">
        <v>359</v>
      </c>
      <c r="F152" s="10" t="str">
        <f t="shared" si="44"/>
        <v>20036281</v>
      </c>
      <c r="G152" s="12">
        <v>0</v>
      </c>
      <c r="H152" s="10" t="str">
        <f t="shared" si="45"/>
        <v>20036282</v>
      </c>
      <c r="I152" s="1">
        <v>0</v>
      </c>
      <c r="J152" s="11">
        <v>0</v>
      </c>
      <c r="K152" t="str">
        <f t="shared" si="46"/>
        <v>20036283</v>
      </c>
      <c r="L152">
        <v>0</v>
      </c>
      <c r="M152">
        <v>0</v>
      </c>
      <c r="N152" t="str">
        <f t="shared" si="47"/>
        <v>20036284</v>
      </c>
      <c r="O152">
        <v>0</v>
      </c>
      <c r="P152">
        <v>0</v>
      </c>
      <c r="Q152" t="str">
        <f t="shared" si="48"/>
        <v>20036285</v>
      </c>
      <c r="R152">
        <v>0</v>
      </c>
      <c r="S152">
        <v>0</v>
      </c>
      <c r="T152" t="str">
        <f t="shared" si="49"/>
        <v>20036286</v>
      </c>
      <c r="U152" s="67">
        <v>0</v>
      </c>
      <c r="V152">
        <v>0</v>
      </c>
      <c r="W152" t="str">
        <f t="shared" si="50"/>
        <v>20036287</v>
      </c>
      <c r="X152">
        <v>0</v>
      </c>
      <c r="Y152">
        <v>0</v>
      </c>
      <c r="Z152" t="str">
        <f t="shared" si="51"/>
        <v>20036288</v>
      </c>
      <c r="AA152" s="67">
        <v>0</v>
      </c>
      <c r="AB152">
        <v>0</v>
      </c>
      <c r="AC152" t="str">
        <f t="shared" si="52"/>
        <v>20036289</v>
      </c>
      <c r="AD152" s="67">
        <v>0</v>
      </c>
      <c r="AE152" s="67">
        <v>0</v>
      </c>
      <c r="AF152">
        <f t="shared" si="53"/>
        <v>0</v>
      </c>
      <c r="AG152">
        <f t="shared" si="54"/>
        <v>0</v>
      </c>
    </row>
    <row r="153" spans="3:33" x14ac:dyDescent="0.25">
      <c r="C153" s="21">
        <v>2001996</v>
      </c>
      <c r="D153" s="22" t="s">
        <v>185</v>
      </c>
      <c r="E153" s="22" t="s">
        <v>330</v>
      </c>
      <c r="F153" s="10" t="str">
        <f t="shared" si="44"/>
        <v>20019961</v>
      </c>
      <c r="G153" s="12">
        <v>1910</v>
      </c>
      <c r="H153" s="10" t="str">
        <f t="shared" si="45"/>
        <v>20019962</v>
      </c>
      <c r="I153" s="1">
        <v>0</v>
      </c>
      <c r="J153" s="11">
        <v>0</v>
      </c>
      <c r="K153" t="str">
        <f t="shared" si="46"/>
        <v>20019963</v>
      </c>
      <c r="L153">
        <v>650</v>
      </c>
      <c r="M153">
        <v>0</v>
      </c>
      <c r="N153" t="str">
        <f t="shared" si="47"/>
        <v>20019964</v>
      </c>
      <c r="O153">
        <v>0</v>
      </c>
      <c r="P153">
        <v>0</v>
      </c>
      <c r="Q153" t="str">
        <f t="shared" si="48"/>
        <v>20019965</v>
      </c>
      <c r="R153">
        <v>0</v>
      </c>
      <c r="S153">
        <v>0</v>
      </c>
      <c r="T153" t="str">
        <f t="shared" si="49"/>
        <v>20019966</v>
      </c>
      <c r="U153" s="67">
        <v>0</v>
      </c>
      <c r="V153">
        <v>0</v>
      </c>
      <c r="W153" t="str">
        <f t="shared" si="50"/>
        <v>20019967</v>
      </c>
      <c r="X153">
        <v>0</v>
      </c>
      <c r="Y153">
        <v>0</v>
      </c>
      <c r="Z153" t="str">
        <f t="shared" si="51"/>
        <v>20019968</v>
      </c>
      <c r="AA153" s="67">
        <v>0</v>
      </c>
      <c r="AB153">
        <v>0</v>
      </c>
      <c r="AC153" t="str">
        <f t="shared" si="52"/>
        <v>20019969</v>
      </c>
      <c r="AD153" s="67">
        <v>0</v>
      </c>
      <c r="AE153" s="67">
        <v>0</v>
      </c>
      <c r="AF153">
        <f t="shared" si="53"/>
        <v>2560</v>
      </c>
      <c r="AG153">
        <f t="shared" si="54"/>
        <v>0</v>
      </c>
    </row>
    <row r="154" spans="3:33" x14ac:dyDescent="0.25">
      <c r="C154" s="21">
        <v>2008728</v>
      </c>
      <c r="D154" s="22" t="s">
        <v>205</v>
      </c>
      <c r="E154" s="22" t="s">
        <v>344</v>
      </c>
      <c r="F154" s="10" t="str">
        <f t="shared" si="44"/>
        <v>20087281</v>
      </c>
      <c r="G154" s="12">
        <v>0</v>
      </c>
      <c r="H154" s="10" t="str">
        <f t="shared" si="45"/>
        <v>20087282</v>
      </c>
      <c r="I154" s="1">
        <v>0</v>
      </c>
      <c r="J154" s="11">
        <v>0</v>
      </c>
      <c r="K154" t="str">
        <f t="shared" si="46"/>
        <v>20087283</v>
      </c>
      <c r="L154">
        <v>0</v>
      </c>
      <c r="M154">
        <v>0</v>
      </c>
      <c r="N154" t="str">
        <f t="shared" si="47"/>
        <v>20087284</v>
      </c>
      <c r="O154">
        <v>0</v>
      </c>
      <c r="P154">
        <v>0</v>
      </c>
      <c r="Q154" t="str">
        <f t="shared" si="48"/>
        <v>20087285</v>
      </c>
      <c r="R154">
        <v>0</v>
      </c>
      <c r="S154">
        <v>0</v>
      </c>
      <c r="T154" t="str">
        <f t="shared" si="49"/>
        <v>20087286</v>
      </c>
      <c r="U154">
        <v>3510</v>
      </c>
      <c r="V154">
        <v>5</v>
      </c>
      <c r="W154" t="str">
        <f t="shared" si="50"/>
        <v>20087287</v>
      </c>
      <c r="X154">
        <v>0</v>
      </c>
      <c r="Y154">
        <v>0</v>
      </c>
      <c r="Z154" t="str">
        <f t="shared" si="51"/>
        <v>20087288</v>
      </c>
      <c r="AA154">
        <v>2700</v>
      </c>
      <c r="AB154">
        <v>11</v>
      </c>
      <c r="AC154" t="str">
        <f t="shared" si="52"/>
        <v>20087289</v>
      </c>
      <c r="AD154" s="67">
        <v>0</v>
      </c>
      <c r="AE154" s="67">
        <v>0</v>
      </c>
      <c r="AF154">
        <f t="shared" si="53"/>
        <v>6210</v>
      </c>
      <c r="AG154">
        <f t="shared" si="54"/>
        <v>16</v>
      </c>
    </row>
    <row r="155" spans="3:33" x14ac:dyDescent="0.25">
      <c r="C155" s="21">
        <v>1016478</v>
      </c>
      <c r="D155" s="22" t="s">
        <v>198</v>
      </c>
      <c r="E155" s="22" t="s">
        <v>251</v>
      </c>
      <c r="F155" s="10" t="str">
        <f t="shared" si="44"/>
        <v>10164781</v>
      </c>
      <c r="G155" s="12">
        <v>0</v>
      </c>
      <c r="H155" s="10" t="str">
        <f t="shared" si="45"/>
        <v>10164782</v>
      </c>
      <c r="I155" s="1">
        <v>0</v>
      </c>
      <c r="J155" s="11">
        <v>0</v>
      </c>
      <c r="K155" t="str">
        <f t="shared" si="46"/>
        <v>10164783</v>
      </c>
      <c r="L155">
        <v>885</v>
      </c>
      <c r="M155">
        <v>0</v>
      </c>
      <c r="N155" t="str">
        <f t="shared" si="47"/>
        <v>10164784</v>
      </c>
      <c r="O155">
        <v>0</v>
      </c>
      <c r="P155">
        <v>0</v>
      </c>
      <c r="Q155" t="str">
        <f t="shared" si="48"/>
        <v>10164785</v>
      </c>
      <c r="R155">
        <v>2667</v>
      </c>
      <c r="S155">
        <v>5</v>
      </c>
      <c r="T155" t="str">
        <f t="shared" si="49"/>
        <v>10164786</v>
      </c>
      <c r="U155" s="67">
        <v>0</v>
      </c>
      <c r="V155">
        <v>0</v>
      </c>
      <c r="W155" t="str">
        <f t="shared" si="50"/>
        <v>10164787</v>
      </c>
      <c r="X155">
        <v>0</v>
      </c>
      <c r="Y155">
        <v>0</v>
      </c>
      <c r="Z155" t="str">
        <f t="shared" si="51"/>
        <v>10164788</v>
      </c>
      <c r="AA155">
        <v>2700</v>
      </c>
      <c r="AB155">
        <v>11</v>
      </c>
      <c r="AC155" t="str">
        <f t="shared" si="52"/>
        <v>10164789</v>
      </c>
      <c r="AD155" s="67">
        <v>0</v>
      </c>
      <c r="AE155" s="67">
        <v>0</v>
      </c>
      <c r="AF155">
        <f t="shared" si="53"/>
        <v>6252</v>
      </c>
      <c r="AG155">
        <f t="shared" si="54"/>
        <v>16</v>
      </c>
    </row>
    <row r="156" spans="3:33" x14ac:dyDescent="0.25">
      <c r="C156" s="21">
        <v>1019929</v>
      </c>
      <c r="D156" s="22" t="s">
        <v>423</v>
      </c>
      <c r="E156" s="22" t="s">
        <v>255</v>
      </c>
      <c r="F156" s="10" t="str">
        <f t="shared" si="44"/>
        <v>10199291</v>
      </c>
      <c r="G156" s="12">
        <v>0</v>
      </c>
      <c r="H156" s="10" t="str">
        <f t="shared" si="45"/>
        <v>10199292</v>
      </c>
      <c r="I156" s="1">
        <v>0</v>
      </c>
      <c r="J156" s="11">
        <v>0</v>
      </c>
      <c r="K156" t="str">
        <f t="shared" si="46"/>
        <v>10199293</v>
      </c>
      <c r="L156">
        <v>0</v>
      </c>
      <c r="M156">
        <v>0</v>
      </c>
      <c r="N156" t="str">
        <f t="shared" si="47"/>
        <v>10199294</v>
      </c>
      <c r="O156">
        <v>0</v>
      </c>
      <c r="P156">
        <v>0</v>
      </c>
      <c r="Q156" t="str">
        <f t="shared" si="48"/>
        <v>10199295</v>
      </c>
      <c r="R156">
        <v>0</v>
      </c>
      <c r="S156">
        <v>0</v>
      </c>
      <c r="T156" t="str">
        <f t="shared" si="49"/>
        <v>10199296</v>
      </c>
      <c r="U156" s="67">
        <v>0</v>
      </c>
      <c r="V156">
        <v>0</v>
      </c>
      <c r="W156" t="str">
        <f t="shared" si="50"/>
        <v>10199297</v>
      </c>
      <c r="X156">
        <v>0</v>
      </c>
      <c r="Y156">
        <v>0</v>
      </c>
      <c r="Z156" t="str">
        <f t="shared" si="51"/>
        <v>10199298</v>
      </c>
      <c r="AA156">
        <v>0</v>
      </c>
      <c r="AB156">
        <v>0</v>
      </c>
      <c r="AC156" t="str">
        <f t="shared" si="52"/>
        <v>10199299</v>
      </c>
      <c r="AD156">
        <v>0</v>
      </c>
      <c r="AE156">
        <v>0</v>
      </c>
      <c r="AF156">
        <f t="shared" ref="AF156" si="57">AD156+AA156+X156+U156+R156+O156+L156+I156+G156</f>
        <v>0</v>
      </c>
      <c r="AG156">
        <f t="shared" ref="AG156" si="58">AE156+AB156+Y156+V156+S156+P156+M156+J156</f>
        <v>0</v>
      </c>
    </row>
    <row r="157" spans="3:33" x14ac:dyDescent="0.25">
      <c r="C157" s="21">
        <v>2005407</v>
      </c>
      <c r="D157" s="22" t="s">
        <v>208</v>
      </c>
      <c r="E157" s="22" t="s">
        <v>346</v>
      </c>
      <c r="F157" s="10" t="str">
        <f t="shared" si="44"/>
        <v>20054071</v>
      </c>
      <c r="G157" s="12">
        <v>0</v>
      </c>
      <c r="H157" s="10" t="str">
        <f t="shared" si="45"/>
        <v>20054072</v>
      </c>
      <c r="I157" s="1">
        <v>0</v>
      </c>
      <c r="J157" s="11">
        <v>0</v>
      </c>
      <c r="K157" t="str">
        <f t="shared" si="46"/>
        <v>20054073</v>
      </c>
      <c r="L157">
        <v>478</v>
      </c>
      <c r="M157">
        <v>0</v>
      </c>
      <c r="N157" t="str">
        <f t="shared" si="47"/>
        <v>20054074</v>
      </c>
      <c r="O157">
        <v>0</v>
      </c>
      <c r="P157">
        <v>0</v>
      </c>
      <c r="Q157" t="str">
        <f t="shared" si="48"/>
        <v>20054075</v>
      </c>
      <c r="R157">
        <v>0</v>
      </c>
      <c r="S157">
        <v>0</v>
      </c>
      <c r="T157" t="str">
        <f t="shared" si="49"/>
        <v>20054076</v>
      </c>
      <c r="U157" s="67">
        <v>0</v>
      </c>
      <c r="V157">
        <v>0</v>
      </c>
      <c r="W157" t="str">
        <f t="shared" si="50"/>
        <v>20054077</v>
      </c>
      <c r="X157">
        <v>0</v>
      </c>
      <c r="Y157">
        <v>0</v>
      </c>
      <c r="Z157" t="str">
        <f t="shared" si="51"/>
        <v>20054078</v>
      </c>
      <c r="AA157" s="67">
        <v>0</v>
      </c>
      <c r="AB157">
        <v>0</v>
      </c>
      <c r="AC157" t="str">
        <f t="shared" si="52"/>
        <v>20054079</v>
      </c>
      <c r="AD157" s="67">
        <v>0</v>
      </c>
      <c r="AE157" s="67">
        <v>0</v>
      </c>
      <c r="AF157">
        <f t="shared" si="53"/>
        <v>478</v>
      </c>
      <c r="AG157">
        <f t="shared" si="54"/>
        <v>0</v>
      </c>
    </row>
    <row r="158" spans="3:33" x14ac:dyDescent="0.25">
      <c r="C158" s="21">
        <v>2007548</v>
      </c>
      <c r="D158" s="22" t="s">
        <v>70</v>
      </c>
      <c r="E158" s="22" t="s">
        <v>243</v>
      </c>
      <c r="F158" s="10" t="str">
        <f t="shared" si="44"/>
        <v>20075481</v>
      </c>
      <c r="G158" s="12">
        <v>0</v>
      </c>
      <c r="H158" s="10" t="str">
        <f t="shared" si="45"/>
        <v>20075482</v>
      </c>
      <c r="I158" s="1">
        <v>0</v>
      </c>
      <c r="J158" s="11">
        <v>0</v>
      </c>
      <c r="K158" t="str">
        <f t="shared" si="46"/>
        <v>20075483</v>
      </c>
      <c r="L158">
        <v>0</v>
      </c>
      <c r="M158">
        <v>0</v>
      </c>
      <c r="N158" t="str">
        <f t="shared" si="47"/>
        <v>20075484</v>
      </c>
      <c r="O158">
        <v>0</v>
      </c>
      <c r="P158">
        <v>0</v>
      </c>
      <c r="Q158" t="str">
        <f t="shared" si="48"/>
        <v>20075485</v>
      </c>
      <c r="R158">
        <v>0</v>
      </c>
      <c r="S158">
        <v>0</v>
      </c>
      <c r="T158" t="str">
        <f t="shared" si="49"/>
        <v>20075486</v>
      </c>
      <c r="U158" s="67">
        <v>0</v>
      </c>
      <c r="V158">
        <v>0</v>
      </c>
      <c r="W158" t="str">
        <f t="shared" si="50"/>
        <v>20075487</v>
      </c>
      <c r="X158">
        <v>0</v>
      </c>
      <c r="Y158">
        <v>0</v>
      </c>
      <c r="Z158" t="str">
        <f t="shared" si="51"/>
        <v>20075488</v>
      </c>
      <c r="AA158" s="67">
        <v>0</v>
      </c>
      <c r="AB158">
        <v>0</v>
      </c>
      <c r="AC158" t="str">
        <f t="shared" si="52"/>
        <v>20075489</v>
      </c>
      <c r="AD158" s="67">
        <v>0</v>
      </c>
      <c r="AE158" s="67">
        <v>0</v>
      </c>
      <c r="AF158">
        <f t="shared" si="53"/>
        <v>0</v>
      </c>
      <c r="AG158">
        <f t="shared" si="54"/>
        <v>0</v>
      </c>
    </row>
    <row r="159" spans="3:33" x14ac:dyDescent="0.25">
      <c r="C159" s="21">
        <v>1011520</v>
      </c>
      <c r="D159" s="22" t="s">
        <v>153</v>
      </c>
      <c r="E159" s="22" t="s">
        <v>272</v>
      </c>
      <c r="F159" s="10" t="str">
        <f t="shared" si="44"/>
        <v>10115201</v>
      </c>
      <c r="G159" s="12">
        <v>0</v>
      </c>
      <c r="H159" s="10" t="str">
        <f t="shared" si="45"/>
        <v>10115202</v>
      </c>
      <c r="I159" s="1">
        <v>0</v>
      </c>
      <c r="J159" s="11">
        <v>0</v>
      </c>
      <c r="K159" t="str">
        <f t="shared" si="46"/>
        <v>10115203</v>
      </c>
      <c r="L159">
        <v>0</v>
      </c>
      <c r="M159">
        <v>0</v>
      </c>
      <c r="N159" t="str">
        <f t="shared" si="47"/>
        <v>10115204</v>
      </c>
      <c r="O159">
        <v>0</v>
      </c>
      <c r="P159">
        <v>0</v>
      </c>
      <c r="Q159" t="str">
        <f t="shared" si="48"/>
        <v>10115205</v>
      </c>
      <c r="R159">
        <v>0</v>
      </c>
      <c r="S159">
        <v>0</v>
      </c>
      <c r="T159" t="str">
        <f t="shared" si="49"/>
        <v>10115206</v>
      </c>
      <c r="U159">
        <v>3510</v>
      </c>
      <c r="V159">
        <v>5</v>
      </c>
      <c r="W159" t="str">
        <f t="shared" si="50"/>
        <v>10115207</v>
      </c>
      <c r="X159">
        <v>0</v>
      </c>
      <c r="Y159">
        <v>0</v>
      </c>
      <c r="Z159" t="str">
        <f t="shared" si="51"/>
        <v>10115208</v>
      </c>
      <c r="AA159">
        <v>2214</v>
      </c>
      <c r="AB159">
        <v>6</v>
      </c>
      <c r="AC159" t="str">
        <f t="shared" si="52"/>
        <v>10115209</v>
      </c>
      <c r="AD159" s="67">
        <v>0</v>
      </c>
      <c r="AE159" s="67">
        <v>0</v>
      </c>
      <c r="AF159">
        <f t="shared" si="53"/>
        <v>5724</v>
      </c>
      <c r="AG159">
        <f t="shared" si="54"/>
        <v>11</v>
      </c>
    </row>
    <row r="160" spans="3:33" x14ac:dyDescent="0.25">
      <c r="C160" s="21">
        <v>2006520</v>
      </c>
      <c r="D160" s="22" t="s">
        <v>92</v>
      </c>
      <c r="E160" s="22" t="s">
        <v>300</v>
      </c>
      <c r="F160" s="10" t="str">
        <f t="shared" si="44"/>
        <v>20065201</v>
      </c>
      <c r="G160" s="12">
        <v>0</v>
      </c>
      <c r="H160" s="10" t="str">
        <f t="shared" si="45"/>
        <v>20065202</v>
      </c>
      <c r="I160" s="1">
        <v>0</v>
      </c>
      <c r="J160" s="11">
        <v>0</v>
      </c>
      <c r="K160" t="str">
        <f t="shared" si="46"/>
        <v>20065203</v>
      </c>
      <c r="L160">
        <v>0</v>
      </c>
      <c r="M160">
        <v>0</v>
      </c>
      <c r="N160" t="str">
        <f t="shared" si="47"/>
        <v>20065204</v>
      </c>
      <c r="O160">
        <v>2878</v>
      </c>
      <c r="P160">
        <v>11</v>
      </c>
      <c r="Q160" t="str">
        <f t="shared" si="48"/>
        <v>20065205</v>
      </c>
      <c r="R160">
        <v>2878</v>
      </c>
      <c r="S160">
        <v>6</v>
      </c>
      <c r="T160" t="str">
        <f t="shared" si="49"/>
        <v>20065206</v>
      </c>
      <c r="U160" s="67">
        <v>0</v>
      </c>
      <c r="V160">
        <v>0</v>
      </c>
      <c r="W160" t="str">
        <f t="shared" si="50"/>
        <v>20065207</v>
      </c>
      <c r="X160">
        <v>3801</v>
      </c>
      <c r="Y160">
        <v>14</v>
      </c>
      <c r="Z160" t="str">
        <f t="shared" si="51"/>
        <v>20065208</v>
      </c>
      <c r="AA160">
        <v>2376</v>
      </c>
      <c r="AB160">
        <v>7</v>
      </c>
      <c r="AC160" t="str">
        <f t="shared" si="52"/>
        <v>20065209</v>
      </c>
      <c r="AD160" s="67">
        <v>0</v>
      </c>
      <c r="AE160" s="67">
        <v>0</v>
      </c>
      <c r="AF160">
        <f t="shared" si="53"/>
        <v>11933</v>
      </c>
      <c r="AG160">
        <f t="shared" si="54"/>
        <v>38</v>
      </c>
    </row>
    <row r="161" spans="3:33" x14ac:dyDescent="0.25">
      <c r="C161" s="21">
        <v>1017384</v>
      </c>
      <c r="D161" s="22" t="s">
        <v>92</v>
      </c>
      <c r="E161" s="22" t="s">
        <v>262</v>
      </c>
      <c r="F161" s="10" t="str">
        <f t="shared" si="44"/>
        <v>10173841</v>
      </c>
      <c r="G161" s="12">
        <v>0</v>
      </c>
      <c r="H161" s="10" t="str">
        <f t="shared" si="45"/>
        <v>10173842</v>
      </c>
      <c r="I161" s="1">
        <v>0</v>
      </c>
      <c r="J161" s="11">
        <v>0</v>
      </c>
      <c r="K161" t="str">
        <f t="shared" si="46"/>
        <v>10173843</v>
      </c>
      <c r="L161">
        <v>0</v>
      </c>
      <c r="M161">
        <v>0</v>
      </c>
      <c r="N161" t="str">
        <f t="shared" si="47"/>
        <v>10173844</v>
      </c>
      <c r="O161">
        <v>0</v>
      </c>
      <c r="P161">
        <v>0</v>
      </c>
      <c r="Q161" t="str">
        <f t="shared" si="48"/>
        <v>10173845</v>
      </c>
      <c r="R161">
        <v>0</v>
      </c>
      <c r="S161">
        <v>0</v>
      </c>
      <c r="T161" t="str">
        <f t="shared" si="49"/>
        <v>10173846</v>
      </c>
      <c r="U161">
        <v>2878</v>
      </c>
      <c r="V161">
        <v>3</v>
      </c>
      <c r="W161" t="str">
        <f t="shared" si="50"/>
        <v>10173847</v>
      </c>
      <c r="X161">
        <v>0</v>
      </c>
      <c r="Y161">
        <v>0</v>
      </c>
      <c r="Z161" t="str">
        <f t="shared" si="51"/>
        <v>10173848</v>
      </c>
      <c r="AA161">
        <v>1350</v>
      </c>
      <c r="AB161">
        <v>0</v>
      </c>
      <c r="AC161" t="str">
        <f t="shared" si="52"/>
        <v>10173849</v>
      </c>
      <c r="AD161" s="67">
        <v>2764</v>
      </c>
      <c r="AE161" s="67">
        <v>0</v>
      </c>
      <c r="AF161">
        <f t="shared" si="53"/>
        <v>6992</v>
      </c>
      <c r="AG161">
        <f t="shared" si="54"/>
        <v>3</v>
      </c>
    </row>
    <row r="162" spans="3:33" x14ac:dyDescent="0.25">
      <c r="C162" s="21">
        <v>1007614</v>
      </c>
      <c r="D162" s="22" t="s">
        <v>92</v>
      </c>
      <c r="E162" s="22" t="s">
        <v>301</v>
      </c>
      <c r="F162" s="10" t="str">
        <f t="shared" si="44"/>
        <v>10076141</v>
      </c>
      <c r="G162" s="12">
        <v>0</v>
      </c>
      <c r="H162" s="10" t="str">
        <f t="shared" si="45"/>
        <v>10076142</v>
      </c>
      <c r="I162" s="1">
        <v>0</v>
      </c>
      <c r="J162" s="11">
        <v>0</v>
      </c>
      <c r="K162" t="str">
        <f t="shared" si="46"/>
        <v>10076143</v>
      </c>
      <c r="L162">
        <v>758</v>
      </c>
      <c r="M162">
        <v>0</v>
      </c>
      <c r="N162" t="str">
        <f t="shared" si="47"/>
        <v>10076144</v>
      </c>
      <c r="O162">
        <v>2667</v>
      </c>
      <c r="P162">
        <v>9</v>
      </c>
      <c r="Q162" t="str">
        <f t="shared" si="48"/>
        <v>10076145</v>
      </c>
      <c r="R162">
        <v>2878</v>
      </c>
      <c r="S162">
        <v>6</v>
      </c>
      <c r="T162" t="str">
        <f t="shared" si="49"/>
        <v>10076146</v>
      </c>
      <c r="U162" s="67">
        <v>0</v>
      </c>
      <c r="V162">
        <v>0</v>
      </c>
      <c r="W162" t="str">
        <f t="shared" si="50"/>
        <v>10076147</v>
      </c>
      <c r="X162">
        <v>3801</v>
      </c>
      <c r="Y162">
        <v>14</v>
      </c>
      <c r="Z162" t="str">
        <f t="shared" si="51"/>
        <v>10076148</v>
      </c>
      <c r="AA162">
        <v>2376</v>
      </c>
      <c r="AB162">
        <v>7</v>
      </c>
      <c r="AC162" t="str">
        <f t="shared" si="52"/>
        <v>10076149</v>
      </c>
      <c r="AD162" s="67">
        <v>0</v>
      </c>
      <c r="AE162" s="67">
        <v>0</v>
      </c>
      <c r="AF162">
        <f t="shared" si="53"/>
        <v>12480</v>
      </c>
      <c r="AG162">
        <f t="shared" si="54"/>
        <v>36</v>
      </c>
    </row>
    <row r="163" spans="3:33" x14ac:dyDescent="0.25">
      <c r="C163" s="21">
        <v>1021215</v>
      </c>
      <c r="D163" s="22" t="s">
        <v>97</v>
      </c>
      <c r="E163" s="22" t="s">
        <v>240</v>
      </c>
      <c r="F163" s="10" t="str">
        <f t="shared" si="44"/>
        <v>10212151</v>
      </c>
      <c r="G163" s="12">
        <v>0</v>
      </c>
      <c r="H163" s="10" t="str">
        <f t="shared" si="45"/>
        <v>10212152</v>
      </c>
      <c r="I163" s="1">
        <v>0</v>
      </c>
      <c r="J163" s="11">
        <v>0</v>
      </c>
      <c r="K163" t="str">
        <f t="shared" si="46"/>
        <v>10212153</v>
      </c>
      <c r="L163">
        <v>0</v>
      </c>
      <c r="M163">
        <v>0</v>
      </c>
      <c r="N163" t="str">
        <f t="shared" si="47"/>
        <v>10212154</v>
      </c>
      <c r="O163">
        <v>0</v>
      </c>
      <c r="P163">
        <v>0</v>
      </c>
      <c r="Q163" t="str">
        <f t="shared" si="48"/>
        <v>10212155</v>
      </c>
      <c r="R163">
        <v>0</v>
      </c>
      <c r="S163">
        <v>0</v>
      </c>
      <c r="T163" t="str">
        <f t="shared" si="49"/>
        <v>10212156</v>
      </c>
      <c r="U163">
        <v>3510</v>
      </c>
      <c r="V163">
        <v>5</v>
      </c>
      <c r="W163" t="str">
        <f t="shared" si="50"/>
        <v>10212157</v>
      </c>
      <c r="X163">
        <v>0</v>
      </c>
      <c r="Y163">
        <v>0</v>
      </c>
      <c r="Z163" t="str">
        <f t="shared" si="51"/>
        <v>10212158</v>
      </c>
      <c r="AA163" s="67">
        <v>0</v>
      </c>
      <c r="AB163">
        <v>0</v>
      </c>
      <c r="AC163" t="str">
        <f t="shared" si="52"/>
        <v>10212159</v>
      </c>
      <c r="AD163" s="67">
        <v>0</v>
      </c>
      <c r="AE163" s="67">
        <v>0</v>
      </c>
      <c r="AF163">
        <f t="shared" si="53"/>
        <v>3510</v>
      </c>
      <c r="AG163">
        <f t="shared" si="54"/>
        <v>5</v>
      </c>
    </row>
    <row r="164" spans="3:33" x14ac:dyDescent="0.25">
      <c r="C164" s="21">
        <v>1020975</v>
      </c>
      <c r="D164" s="22" t="s">
        <v>97</v>
      </c>
      <c r="E164" s="22" t="s">
        <v>264</v>
      </c>
      <c r="F164" s="10" t="str">
        <f t="shared" si="44"/>
        <v>10209751</v>
      </c>
      <c r="G164" s="12">
        <v>0</v>
      </c>
      <c r="H164" s="10" t="str">
        <f t="shared" si="45"/>
        <v>10209752</v>
      </c>
      <c r="I164" s="1">
        <v>0</v>
      </c>
      <c r="J164" s="11">
        <v>0</v>
      </c>
      <c r="K164" t="str">
        <f t="shared" si="46"/>
        <v>10209753</v>
      </c>
      <c r="L164">
        <v>0</v>
      </c>
      <c r="M164">
        <v>0</v>
      </c>
      <c r="N164" t="str">
        <f t="shared" si="47"/>
        <v>10209754</v>
      </c>
      <c r="O164">
        <v>0</v>
      </c>
      <c r="P164">
        <v>0</v>
      </c>
      <c r="Q164" t="str">
        <f t="shared" si="48"/>
        <v>10209755</v>
      </c>
      <c r="R164">
        <v>0</v>
      </c>
      <c r="S164">
        <v>0</v>
      </c>
      <c r="T164" t="str">
        <f t="shared" si="49"/>
        <v>10209756</v>
      </c>
      <c r="U164" s="67">
        <v>0</v>
      </c>
      <c r="V164">
        <v>0</v>
      </c>
      <c r="W164" t="str">
        <f t="shared" si="50"/>
        <v>10209757</v>
      </c>
      <c r="X164">
        <v>0</v>
      </c>
      <c r="Y164">
        <v>0</v>
      </c>
      <c r="Z164" t="str">
        <f t="shared" si="51"/>
        <v>10209758</v>
      </c>
      <c r="AA164" s="67">
        <v>0</v>
      </c>
      <c r="AB164">
        <v>0</v>
      </c>
      <c r="AC164" t="str">
        <f t="shared" si="52"/>
        <v>10209759</v>
      </c>
      <c r="AD164" s="67">
        <v>0</v>
      </c>
      <c r="AE164" s="67">
        <v>0</v>
      </c>
      <c r="AF164">
        <f t="shared" si="53"/>
        <v>0</v>
      </c>
      <c r="AG164">
        <f t="shared" si="54"/>
        <v>0</v>
      </c>
    </row>
    <row r="165" spans="3:33" x14ac:dyDescent="0.25">
      <c r="C165" s="21">
        <v>2001192</v>
      </c>
      <c r="D165" s="22" t="s">
        <v>71</v>
      </c>
      <c r="E165" s="22" t="s">
        <v>244</v>
      </c>
      <c r="F165" s="10" t="str">
        <f t="shared" si="44"/>
        <v>20011921</v>
      </c>
      <c r="G165" s="12">
        <v>0</v>
      </c>
      <c r="H165" s="10" t="str">
        <f t="shared" si="45"/>
        <v>20011922</v>
      </c>
      <c r="I165" s="1">
        <v>0</v>
      </c>
      <c r="J165" s="11">
        <v>0</v>
      </c>
      <c r="K165" t="str">
        <f t="shared" si="46"/>
        <v>20011923</v>
      </c>
      <c r="L165">
        <v>2469</v>
      </c>
      <c r="M165">
        <v>0</v>
      </c>
      <c r="N165" t="str">
        <f t="shared" si="47"/>
        <v>20011924</v>
      </c>
      <c r="O165">
        <v>0</v>
      </c>
      <c r="P165">
        <v>0</v>
      </c>
      <c r="Q165" t="str">
        <f t="shared" si="48"/>
        <v>20011925</v>
      </c>
      <c r="R165">
        <v>2457</v>
      </c>
      <c r="S165">
        <v>0</v>
      </c>
      <c r="T165" t="str">
        <f t="shared" si="49"/>
        <v>20011926</v>
      </c>
      <c r="U165" s="67">
        <v>0</v>
      </c>
      <c r="V165">
        <v>0</v>
      </c>
      <c r="W165" t="str">
        <f t="shared" si="50"/>
        <v>20011927</v>
      </c>
      <c r="X165">
        <v>0</v>
      </c>
      <c r="Y165">
        <v>0</v>
      </c>
      <c r="Z165" t="str">
        <f t="shared" si="51"/>
        <v>20011928</v>
      </c>
      <c r="AA165">
        <v>1728</v>
      </c>
      <c r="AB165">
        <v>3</v>
      </c>
      <c r="AC165" t="str">
        <f t="shared" si="52"/>
        <v>20011929</v>
      </c>
      <c r="AD165" s="67">
        <v>0</v>
      </c>
      <c r="AE165" s="67">
        <v>0</v>
      </c>
      <c r="AF165">
        <f t="shared" si="53"/>
        <v>6654</v>
      </c>
      <c r="AG165">
        <f t="shared" si="54"/>
        <v>3</v>
      </c>
    </row>
    <row r="166" spans="3:33" x14ac:dyDescent="0.25">
      <c r="C166" s="21">
        <v>1017496</v>
      </c>
      <c r="D166" s="22" t="s">
        <v>172</v>
      </c>
      <c r="E166" s="22" t="s">
        <v>255</v>
      </c>
      <c r="F166" s="10" t="str">
        <f t="shared" si="44"/>
        <v>10174961</v>
      </c>
      <c r="G166" s="12">
        <v>0</v>
      </c>
      <c r="H166" s="10" t="str">
        <f t="shared" si="45"/>
        <v>10174962</v>
      </c>
      <c r="I166" s="1">
        <v>0</v>
      </c>
      <c r="J166" s="11">
        <v>0</v>
      </c>
      <c r="K166" t="str">
        <f t="shared" si="46"/>
        <v>10174963</v>
      </c>
      <c r="L166">
        <v>2345</v>
      </c>
      <c r="M166">
        <v>0</v>
      </c>
      <c r="N166" t="str">
        <f t="shared" si="47"/>
        <v>10174964</v>
      </c>
      <c r="O166">
        <v>0</v>
      </c>
      <c r="P166">
        <v>0</v>
      </c>
      <c r="Q166" t="str">
        <f t="shared" si="48"/>
        <v>10174965</v>
      </c>
      <c r="R166">
        <v>2457</v>
      </c>
      <c r="S166">
        <v>0</v>
      </c>
      <c r="T166" t="str">
        <f t="shared" si="49"/>
        <v>10174966</v>
      </c>
      <c r="U166" s="67">
        <v>0</v>
      </c>
      <c r="V166">
        <v>0</v>
      </c>
      <c r="W166" t="str">
        <f t="shared" si="50"/>
        <v>10174967</v>
      </c>
      <c r="X166">
        <v>0</v>
      </c>
      <c r="Y166">
        <v>0</v>
      </c>
      <c r="Z166" t="str">
        <f t="shared" si="51"/>
        <v>10174968</v>
      </c>
      <c r="AA166" s="67">
        <v>0</v>
      </c>
      <c r="AB166">
        <v>0</v>
      </c>
      <c r="AC166" t="str">
        <f t="shared" si="52"/>
        <v>10174969</v>
      </c>
      <c r="AD166" s="67">
        <v>0</v>
      </c>
      <c r="AE166" s="67">
        <v>0</v>
      </c>
      <c r="AF166">
        <f t="shared" si="53"/>
        <v>4802</v>
      </c>
      <c r="AG166">
        <f t="shared" si="54"/>
        <v>0</v>
      </c>
    </row>
    <row r="167" spans="3:33" x14ac:dyDescent="0.25">
      <c r="C167" s="21">
        <v>1021216</v>
      </c>
      <c r="D167" s="22" t="s">
        <v>233</v>
      </c>
      <c r="E167" s="22" t="s">
        <v>360</v>
      </c>
      <c r="F167" s="10" t="str">
        <f t="shared" si="44"/>
        <v>10212161</v>
      </c>
      <c r="G167" s="12">
        <v>0</v>
      </c>
      <c r="H167" s="10" t="str">
        <f t="shared" si="45"/>
        <v>10212162</v>
      </c>
      <c r="I167" s="1">
        <v>0</v>
      </c>
      <c r="J167" s="11">
        <v>0</v>
      </c>
      <c r="K167" t="str">
        <f t="shared" si="46"/>
        <v>10212163</v>
      </c>
      <c r="L167">
        <v>0</v>
      </c>
      <c r="M167">
        <v>0</v>
      </c>
      <c r="N167" t="str">
        <f t="shared" si="47"/>
        <v>10212164</v>
      </c>
      <c r="O167">
        <v>0</v>
      </c>
      <c r="P167">
        <v>0</v>
      </c>
      <c r="Q167" t="str">
        <f t="shared" si="48"/>
        <v>10212165</v>
      </c>
      <c r="R167">
        <v>0</v>
      </c>
      <c r="S167">
        <v>0</v>
      </c>
      <c r="T167" t="str">
        <f t="shared" si="49"/>
        <v>10212166</v>
      </c>
      <c r="U167" s="67">
        <v>0</v>
      </c>
      <c r="V167">
        <v>0</v>
      </c>
      <c r="W167" t="str">
        <f t="shared" si="50"/>
        <v>10212167</v>
      </c>
      <c r="X167">
        <v>0</v>
      </c>
      <c r="Y167">
        <v>0</v>
      </c>
      <c r="Z167" t="str">
        <f t="shared" si="51"/>
        <v>10212168</v>
      </c>
      <c r="AA167" s="67">
        <v>0</v>
      </c>
      <c r="AB167">
        <v>0</v>
      </c>
      <c r="AC167" t="str">
        <f t="shared" si="52"/>
        <v>10212169</v>
      </c>
      <c r="AD167" s="67">
        <v>0</v>
      </c>
      <c r="AE167" s="67">
        <v>0</v>
      </c>
      <c r="AF167">
        <f t="shared" si="53"/>
        <v>0</v>
      </c>
      <c r="AG167">
        <f t="shared" si="54"/>
        <v>0</v>
      </c>
    </row>
    <row r="168" spans="3:33" x14ac:dyDescent="0.25">
      <c r="C168" s="21">
        <v>1014896</v>
      </c>
      <c r="D168" s="22" t="s">
        <v>155</v>
      </c>
      <c r="E168" s="22" t="s">
        <v>311</v>
      </c>
      <c r="F168" s="10" t="str">
        <f t="shared" si="44"/>
        <v>10148961</v>
      </c>
      <c r="G168" s="12">
        <v>0</v>
      </c>
      <c r="H168" s="10" t="str">
        <f t="shared" si="45"/>
        <v>10148962</v>
      </c>
      <c r="I168" s="1">
        <v>0</v>
      </c>
      <c r="J168" s="11">
        <v>0</v>
      </c>
      <c r="K168" t="str">
        <f t="shared" si="46"/>
        <v>10148963</v>
      </c>
      <c r="L168">
        <v>0</v>
      </c>
      <c r="M168">
        <v>0</v>
      </c>
      <c r="N168" t="str">
        <f t="shared" si="47"/>
        <v>10148964</v>
      </c>
      <c r="O168">
        <v>0</v>
      </c>
      <c r="P168">
        <v>0</v>
      </c>
      <c r="Q168" t="str">
        <f t="shared" si="48"/>
        <v>10148965</v>
      </c>
      <c r="R168">
        <v>0</v>
      </c>
      <c r="S168">
        <v>0</v>
      </c>
      <c r="T168" t="str">
        <f t="shared" si="49"/>
        <v>10148966</v>
      </c>
      <c r="U168">
        <v>2457</v>
      </c>
      <c r="V168">
        <v>0</v>
      </c>
      <c r="W168" t="str">
        <f t="shared" si="50"/>
        <v>10148967</v>
      </c>
      <c r="X168">
        <v>0</v>
      </c>
      <c r="Y168">
        <v>0</v>
      </c>
      <c r="Z168" t="str">
        <f t="shared" si="51"/>
        <v>10148968</v>
      </c>
      <c r="AA168" s="67">
        <v>0</v>
      </c>
      <c r="AB168">
        <v>0</v>
      </c>
      <c r="AC168" t="str">
        <f t="shared" si="52"/>
        <v>10148969</v>
      </c>
      <c r="AD168" s="67">
        <v>0</v>
      </c>
      <c r="AE168" s="67">
        <v>0</v>
      </c>
      <c r="AF168">
        <f t="shared" si="53"/>
        <v>2457</v>
      </c>
      <c r="AG168">
        <f t="shared" si="54"/>
        <v>0</v>
      </c>
    </row>
    <row r="169" spans="3:33" x14ac:dyDescent="0.25">
      <c r="C169" s="21">
        <v>2007663</v>
      </c>
      <c r="D169" s="22" t="s">
        <v>199</v>
      </c>
      <c r="E169" s="22" t="s">
        <v>341</v>
      </c>
      <c r="F169" s="10" t="str">
        <f t="shared" si="44"/>
        <v>20076631</v>
      </c>
      <c r="G169" s="12">
        <v>0</v>
      </c>
      <c r="H169" s="10" t="str">
        <f t="shared" si="45"/>
        <v>20076632</v>
      </c>
      <c r="I169" s="1">
        <v>0</v>
      </c>
      <c r="J169" s="11">
        <v>0</v>
      </c>
      <c r="K169" t="str">
        <f t="shared" si="46"/>
        <v>20076633</v>
      </c>
      <c r="L169">
        <v>0</v>
      </c>
      <c r="M169">
        <v>0</v>
      </c>
      <c r="N169" t="str">
        <f t="shared" si="47"/>
        <v>20076634</v>
      </c>
      <c r="O169">
        <v>0</v>
      </c>
      <c r="P169">
        <v>0</v>
      </c>
      <c r="Q169" t="str">
        <f t="shared" si="48"/>
        <v>20076635</v>
      </c>
      <c r="R169">
        <v>0</v>
      </c>
      <c r="S169">
        <v>0</v>
      </c>
      <c r="T169" t="str">
        <f t="shared" si="49"/>
        <v>20076636</v>
      </c>
      <c r="U169">
        <v>2878</v>
      </c>
      <c r="V169">
        <v>3</v>
      </c>
      <c r="W169" t="str">
        <f t="shared" si="50"/>
        <v>20076637</v>
      </c>
      <c r="X169">
        <v>0</v>
      </c>
      <c r="Y169">
        <v>0</v>
      </c>
      <c r="Z169" t="str">
        <f t="shared" si="51"/>
        <v>20076638</v>
      </c>
      <c r="AA169" s="67">
        <v>0</v>
      </c>
      <c r="AB169">
        <v>0</v>
      </c>
      <c r="AC169" t="str">
        <f t="shared" si="52"/>
        <v>20076639</v>
      </c>
      <c r="AD169" s="67">
        <v>0</v>
      </c>
      <c r="AE169" s="67">
        <v>0</v>
      </c>
      <c r="AF169">
        <f t="shared" si="53"/>
        <v>2878</v>
      </c>
      <c r="AG169">
        <f t="shared" si="54"/>
        <v>3</v>
      </c>
    </row>
    <row r="170" spans="3:33" x14ac:dyDescent="0.25">
      <c r="C170" s="21">
        <v>1001117</v>
      </c>
      <c r="D170" s="22" t="s">
        <v>134</v>
      </c>
      <c r="E170" s="22" t="s">
        <v>253</v>
      </c>
      <c r="F170" s="10" t="str">
        <f t="shared" si="44"/>
        <v>10011171</v>
      </c>
      <c r="G170" s="12">
        <v>2599</v>
      </c>
      <c r="H170" s="10" t="str">
        <f t="shared" si="45"/>
        <v>10011172</v>
      </c>
      <c r="I170" s="1">
        <v>0</v>
      </c>
      <c r="J170" s="11">
        <v>0</v>
      </c>
      <c r="K170" t="str">
        <f t="shared" si="46"/>
        <v>10011173</v>
      </c>
      <c r="L170">
        <v>389</v>
      </c>
      <c r="M170">
        <v>0</v>
      </c>
      <c r="N170" t="str">
        <f t="shared" si="47"/>
        <v>10011174</v>
      </c>
      <c r="O170">
        <v>2667</v>
      </c>
      <c r="P170">
        <v>9</v>
      </c>
      <c r="Q170" t="str">
        <f t="shared" si="48"/>
        <v>10011175</v>
      </c>
      <c r="R170">
        <v>0</v>
      </c>
      <c r="S170">
        <v>0</v>
      </c>
      <c r="T170" t="str">
        <f t="shared" si="49"/>
        <v>10011176</v>
      </c>
      <c r="U170" s="67">
        <v>0</v>
      </c>
      <c r="V170">
        <v>0</v>
      </c>
      <c r="W170" t="str">
        <f t="shared" si="50"/>
        <v>10011177</v>
      </c>
      <c r="X170">
        <v>4320</v>
      </c>
      <c r="Y170">
        <v>22</v>
      </c>
      <c r="Z170" t="str">
        <f t="shared" si="51"/>
        <v>10011178</v>
      </c>
      <c r="AA170" s="67">
        <v>0</v>
      </c>
      <c r="AB170">
        <v>0</v>
      </c>
      <c r="AC170" t="str">
        <f t="shared" si="52"/>
        <v>10011179</v>
      </c>
      <c r="AD170" s="67">
        <v>0</v>
      </c>
      <c r="AE170" s="67">
        <v>0</v>
      </c>
      <c r="AF170">
        <f t="shared" si="53"/>
        <v>9975</v>
      </c>
      <c r="AG170">
        <f t="shared" si="54"/>
        <v>31</v>
      </c>
    </row>
    <row r="171" spans="3:33" x14ac:dyDescent="0.25">
      <c r="C171" s="21">
        <v>1022069</v>
      </c>
      <c r="D171" s="22" t="s">
        <v>111</v>
      </c>
      <c r="E171" s="22" t="s">
        <v>305</v>
      </c>
      <c r="F171" s="10" t="str">
        <f t="shared" ref="F171:F194" si="59">C171&amp;1</f>
        <v>10220691</v>
      </c>
      <c r="G171" s="12">
        <v>931</v>
      </c>
      <c r="H171" s="10" t="str">
        <f t="shared" ref="H171:H194" si="60">C171&amp;2</f>
        <v>10220692</v>
      </c>
      <c r="I171" s="1">
        <v>0</v>
      </c>
      <c r="J171" s="11">
        <v>0</v>
      </c>
      <c r="K171" t="str">
        <f t="shared" ref="K171:K194" si="61">C171&amp;3</f>
        <v>10220693</v>
      </c>
      <c r="L171">
        <v>0</v>
      </c>
      <c r="M171">
        <v>0</v>
      </c>
      <c r="N171" t="str">
        <f t="shared" ref="N171:N194" si="62">C171&amp;4</f>
        <v>10220694</v>
      </c>
      <c r="O171">
        <v>0</v>
      </c>
      <c r="P171">
        <v>0</v>
      </c>
      <c r="Q171" t="str">
        <f t="shared" ref="Q171:Q194" si="63">C171&amp;5</f>
        <v>10220695</v>
      </c>
      <c r="R171">
        <v>0</v>
      </c>
      <c r="S171">
        <v>0</v>
      </c>
      <c r="T171" t="str">
        <f t="shared" ref="T171:T194" si="64">C171&amp;6</f>
        <v>10220696</v>
      </c>
      <c r="U171" s="67">
        <v>0</v>
      </c>
      <c r="V171">
        <v>0</v>
      </c>
      <c r="W171" t="str">
        <f t="shared" ref="W171:W194" si="65">C171&amp;7</f>
        <v>10220697</v>
      </c>
      <c r="X171">
        <v>0</v>
      </c>
      <c r="Y171">
        <v>0</v>
      </c>
      <c r="Z171" t="str">
        <f t="shared" ref="Z171:Z194" si="66">C171&amp;8</f>
        <v>10220698</v>
      </c>
      <c r="AA171" s="67">
        <v>0</v>
      </c>
      <c r="AB171">
        <v>0</v>
      </c>
      <c r="AC171" t="str">
        <f t="shared" si="52"/>
        <v>10220699</v>
      </c>
      <c r="AD171" s="67">
        <v>0</v>
      </c>
      <c r="AE171" s="67">
        <v>0</v>
      </c>
      <c r="AF171">
        <f t="shared" si="53"/>
        <v>931</v>
      </c>
      <c r="AG171">
        <f t="shared" si="54"/>
        <v>0</v>
      </c>
    </row>
    <row r="172" spans="3:33" x14ac:dyDescent="0.25">
      <c r="C172" s="21">
        <v>2003047</v>
      </c>
      <c r="D172" s="22" t="s">
        <v>111</v>
      </c>
      <c r="E172" s="22" t="s">
        <v>277</v>
      </c>
      <c r="F172" s="10" t="str">
        <f t="shared" si="59"/>
        <v>20030471</v>
      </c>
      <c r="G172" s="12">
        <v>931</v>
      </c>
      <c r="H172" s="10" t="str">
        <f t="shared" si="60"/>
        <v>20030472</v>
      </c>
      <c r="I172" s="1">
        <v>0</v>
      </c>
      <c r="J172" s="11">
        <v>0</v>
      </c>
      <c r="K172" t="str">
        <f t="shared" si="61"/>
        <v>20030473</v>
      </c>
      <c r="L172">
        <v>0</v>
      </c>
      <c r="M172">
        <v>0</v>
      </c>
      <c r="N172" t="str">
        <f t="shared" si="62"/>
        <v>20030474</v>
      </c>
      <c r="O172">
        <v>0</v>
      </c>
      <c r="P172">
        <v>0</v>
      </c>
      <c r="Q172" t="str">
        <f t="shared" si="63"/>
        <v>20030475</v>
      </c>
      <c r="R172">
        <v>0</v>
      </c>
      <c r="S172">
        <v>0</v>
      </c>
      <c r="T172" t="str">
        <f t="shared" si="64"/>
        <v>20030476</v>
      </c>
      <c r="U172" s="67">
        <v>0</v>
      </c>
      <c r="V172">
        <v>0</v>
      </c>
      <c r="W172" t="str">
        <f t="shared" si="65"/>
        <v>20030477</v>
      </c>
      <c r="X172">
        <v>0</v>
      </c>
      <c r="Y172">
        <v>0</v>
      </c>
      <c r="Z172" t="str">
        <f t="shared" si="66"/>
        <v>20030478</v>
      </c>
      <c r="AA172" s="67">
        <v>0</v>
      </c>
      <c r="AB172">
        <v>0</v>
      </c>
      <c r="AC172" t="str">
        <f t="shared" si="52"/>
        <v>20030479</v>
      </c>
      <c r="AD172" s="67">
        <v>0</v>
      </c>
      <c r="AE172" s="67">
        <v>0</v>
      </c>
      <c r="AF172">
        <f t="shared" si="53"/>
        <v>931</v>
      </c>
      <c r="AG172">
        <f t="shared" si="54"/>
        <v>0</v>
      </c>
    </row>
    <row r="173" spans="3:33" x14ac:dyDescent="0.25">
      <c r="C173" s="21">
        <v>2008036</v>
      </c>
      <c r="D173" s="22" t="s">
        <v>195</v>
      </c>
      <c r="E173" s="22" t="s">
        <v>338</v>
      </c>
      <c r="F173" s="10" t="str">
        <f t="shared" si="59"/>
        <v>20080361</v>
      </c>
      <c r="G173" s="12">
        <v>1032</v>
      </c>
      <c r="H173" s="10" t="str">
        <f t="shared" si="60"/>
        <v>20080362</v>
      </c>
      <c r="I173" s="1">
        <v>0</v>
      </c>
      <c r="J173" s="11">
        <v>0</v>
      </c>
      <c r="K173" t="str">
        <f t="shared" si="61"/>
        <v>20080363</v>
      </c>
      <c r="L173">
        <v>1143</v>
      </c>
      <c r="M173">
        <v>0</v>
      </c>
      <c r="N173" t="str">
        <f t="shared" si="62"/>
        <v>20080364</v>
      </c>
      <c r="O173">
        <v>0</v>
      </c>
      <c r="P173">
        <v>0</v>
      </c>
      <c r="Q173" t="str">
        <f t="shared" si="63"/>
        <v>20080365</v>
      </c>
      <c r="R173">
        <v>0</v>
      </c>
      <c r="S173">
        <v>0</v>
      </c>
      <c r="T173" t="str">
        <f t="shared" si="64"/>
        <v>20080366</v>
      </c>
      <c r="U173">
        <v>2246</v>
      </c>
      <c r="V173">
        <v>0</v>
      </c>
      <c r="W173" t="str">
        <f t="shared" si="65"/>
        <v>20080367</v>
      </c>
      <c r="X173">
        <v>0</v>
      </c>
      <c r="Y173">
        <v>0</v>
      </c>
      <c r="Z173" t="str">
        <f t="shared" si="66"/>
        <v>20080368</v>
      </c>
      <c r="AA173" s="67">
        <v>0</v>
      </c>
      <c r="AB173">
        <v>0</v>
      </c>
      <c r="AC173" t="str">
        <f t="shared" si="52"/>
        <v>20080369</v>
      </c>
      <c r="AD173" s="67">
        <v>0</v>
      </c>
      <c r="AE173" s="67">
        <v>0</v>
      </c>
      <c r="AF173">
        <f t="shared" si="53"/>
        <v>4421</v>
      </c>
      <c r="AG173">
        <f t="shared" si="54"/>
        <v>0</v>
      </c>
    </row>
    <row r="174" spans="3:33" x14ac:dyDescent="0.25">
      <c r="C174" s="21">
        <v>1016843</v>
      </c>
      <c r="D174" s="22" t="s">
        <v>197</v>
      </c>
      <c r="E174" s="22" t="s">
        <v>340</v>
      </c>
      <c r="F174" s="10" t="str">
        <f t="shared" si="59"/>
        <v>10168431</v>
      </c>
      <c r="G174" s="12">
        <v>0</v>
      </c>
      <c r="H174" s="10" t="str">
        <f t="shared" si="60"/>
        <v>10168432</v>
      </c>
      <c r="I174" s="1">
        <v>0</v>
      </c>
      <c r="J174" s="11">
        <v>0</v>
      </c>
      <c r="K174" t="str">
        <f t="shared" si="61"/>
        <v>10168433</v>
      </c>
      <c r="L174">
        <v>0</v>
      </c>
      <c r="M174">
        <v>0</v>
      </c>
      <c r="N174" t="str">
        <f t="shared" si="62"/>
        <v>10168434</v>
      </c>
      <c r="O174">
        <v>0</v>
      </c>
      <c r="P174">
        <v>0</v>
      </c>
      <c r="Q174" t="str">
        <f t="shared" si="63"/>
        <v>10168435</v>
      </c>
      <c r="R174">
        <v>0</v>
      </c>
      <c r="S174">
        <v>0</v>
      </c>
      <c r="T174" t="str">
        <f t="shared" si="64"/>
        <v>10168436</v>
      </c>
      <c r="U174" s="67">
        <v>0</v>
      </c>
      <c r="V174">
        <v>0</v>
      </c>
      <c r="W174" t="str">
        <f t="shared" si="65"/>
        <v>10168437</v>
      </c>
      <c r="X174">
        <v>0</v>
      </c>
      <c r="Y174">
        <v>0</v>
      </c>
      <c r="Z174" t="str">
        <f t="shared" si="66"/>
        <v>10168438</v>
      </c>
      <c r="AA174" s="67">
        <v>0</v>
      </c>
      <c r="AB174">
        <v>0</v>
      </c>
      <c r="AC174" t="str">
        <f t="shared" si="52"/>
        <v>10168439</v>
      </c>
      <c r="AD174" s="67">
        <v>0</v>
      </c>
      <c r="AE174" s="67">
        <v>0</v>
      </c>
      <c r="AF174">
        <f t="shared" si="53"/>
        <v>0</v>
      </c>
      <c r="AG174">
        <f t="shared" si="54"/>
        <v>0</v>
      </c>
    </row>
    <row r="175" spans="3:33" x14ac:dyDescent="0.25">
      <c r="C175" s="21">
        <v>1017555</v>
      </c>
      <c r="D175" s="22" t="s">
        <v>132</v>
      </c>
      <c r="E175" s="22" t="s">
        <v>292</v>
      </c>
      <c r="F175" s="10" t="str">
        <f t="shared" si="59"/>
        <v>10175551</v>
      </c>
      <c r="G175" s="12">
        <v>0</v>
      </c>
      <c r="H175" s="10" t="str">
        <f t="shared" si="60"/>
        <v>10175552</v>
      </c>
      <c r="I175" s="1">
        <v>0</v>
      </c>
      <c r="J175" s="11">
        <v>0</v>
      </c>
      <c r="K175" t="str">
        <f t="shared" si="61"/>
        <v>10175553</v>
      </c>
      <c r="L175">
        <v>0</v>
      </c>
      <c r="M175">
        <v>0</v>
      </c>
      <c r="N175" t="str">
        <f t="shared" si="62"/>
        <v>10175554</v>
      </c>
      <c r="O175">
        <v>0</v>
      </c>
      <c r="P175">
        <v>0</v>
      </c>
      <c r="Q175" t="str">
        <f t="shared" si="63"/>
        <v>10175555</v>
      </c>
      <c r="R175">
        <v>0</v>
      </c>
      <c r="S175">
        <v>0</v>
      </c>
      <c r="T175" t="str">
        <f t="shared" si="64"/>
        <v>10175556</v>
      </c>
      <c r="U175" s="67">
        <v>0</v>
      </c>
      <c r="V175">
        <v>0</v>
      </c>
      <c r="W175" t="str">
        <f t="shared" si="65"/>
        <v>10175557</v>
      </c>
      <c r="X175">
        <v>0</v>
      </c>
      <c r="Y175">
        <v>0</v>
      </c>
      <c r="Z175" t="str">
        <f t="shared" si="66"/>
        <v>10175558</v>
      </c>
      <c r="AA175" s="67">
        <v>0</v>
      </c>
      <c r="AB175">
        <v>0</v>
      </c>
      <c r="AC175" t="str">
        <f t="shared" si="52"/>
        <v>10175559</v>
      </c>
      <c r="AD175" s="67">
        <v>0</v>
      </c>
      <c r="AE175" s="67">
        <v>0</v>
      </c>
      <c r="AF175">
        <f t="shared" si="53"/>
        <v>0</v>
      </c>
      <c r="AG175">
        <f t="shared" si="54"/>
        <v>0</v>
      </c>
    </row>
    <row r="176" spans="3:33" x14ac:dyDescent="0.25">
      <c r="C176" s="21">
        <v>2007549</v>
      </c>
      <c r="D176" s="22" t="s">
        <v>72</v>
      </c>
      <c r="E176" s="22" t="s">
        <v>244</v>
      </c>
      <c r="F176" s="10" t="str">
        <f t="shared" si="59"/>
        <v>20075491</v>
      </c>
      <c r="G176" s="12">
        <v>0</v>
      </c>
      <c r="H176" s="10" t="str">
        <f t="shared" si="60"/>
        <v>20075492</v>
      </c>
      <c r="I176" s="1">
        <v>0</v>
      </c>
      <c r="J176" s="11">
        <v>0</v>
      </c>
      <c r="K176" t="str">
        <f t="shared" si="61"/>
        <v>20075493</v>
      </c>
      <c r="L176">
        <v>0</v>
      </c>
      <c r="M176">
        <v>0</v>
      </c>
      <c r="N176" t="str">
        <f t="shared" si="62"/>
        <v>20075494</v>
      </c>
      <c r="O176">
        <v>0</v>
      </c>
      <c r="P176">
        <v>0</v>
      </c>
      <c r="Q176" t="str">
        <f t="shared" si="63"/>
        <v>20075495</v>
      </c>
      <c r="R176">
        <v>0</v>
      </c>
      <c r="S176">
        <v>0</v>
      </c>
      <c r="T176" t="str">
        <f t="shared" si="64"/>
        <v>20075496</v>
      </c>
      <c r="U176" s="67">
        <v>0</v>
      </c>
      <c r="V176">
        <v>0</v>
      </c>
      <c r="W176" t="str">
        <f t="shared" si="65"/>
        <v>20075497</v>
      </c>
      <c r="X176">
        <v>0</v>
      </c>
      <c r="Y176">
        <v>0</v>
      </c>
      <c r="Z176" t="str">
        <f t="shared" si="66"/>
        <v>20075498</v>
      </c>
      <c r="AA176" s="67">
        <v>0</v>
      </c>
      <c r="AB176">
        <v>0</v>
      </c>
      <c r="AC176" t="str">
        <f t="shared" si="52"/>
        <v>20075499</v>
      </c>
      <c r="AD176" s="67">
        <v>0</v>
      </c>
      <c r="AE176" s="67">
        <v>0</v>
      </c>
      <c r="AF176">
        <f t="shared" si="53"/>
        <v>0</v>
      </c>
      <c r="AG176">
        <f t="shared" si="54"/>
        <v>0</v>
      </c>
    </row>
    <row r="177" spans="3:33" x14ac:dyDescent="0.25">
      <c r="C177" s="21">
        <v>1022068</v>
      </c>
      <c r="D177" s="22" t="s">
        <v>112</v>
      </c>
      <c r="E177" s="22" t="s">
        <v>251</v>
      </c>
      <c r="F177" s="10" t="str">
        <f t="shared" si="59"/>
        <v>10220681</v>
      </c>
      <c r="G177" s="12">
        <v>0</v>
      </c>
      <c r="H177" s="10" t="str">
        <f t="shared" si="60"/>
        <v>10220682</v>
      </c>
      <c r="I177" s="1">
        <v>0</v>
      </c>
      <c r="J177" s="11">
        <v>0</v>
      </c>
      <c r="K177" t="str">
        <f t="shared" si="61"/>
        <v>10220683</v>
      </c>
      <c r="L177">
        <v>0</v>
      </c>
      <c r="M177">
        <v>0</v>
      </c>
      <c r="N177" t="str">
        <f t="shared" si="62"/>
        <v>10220684</v>
      </c>
      <c r="O177">
        <v>0</v>
      </c>
      <c r="P177">
        <v>0</v>
      </c>
      <c r="Q177" t="str">
        <f t="shared" si="63"/>
        <v>10220685</v>
      </c>
      <c r="R177">
        <v>0</v>
      </c>
      <c r="S177">
        <v>0</v>
      </c>
      <c r="T177" t="str">
        <f t="shared" si="64"/>
        <v>10220686</v>
      </c>
      <c r="U177" s="67">
        <v>0</v>
      </c>
      <c r="V177">
        <v>0</v>
      </c>
      <c r="W177" t="str">
        <f t="shared" si="65"/>
        <v>10220687</v>
      </c>
      <c r="X177">
        <v>0</v>
      </c>
      <c r="Y177">
        <v>0</v>
      </c>
      <c r="Z177" t="str">
        <f t="shared" si="66"/>
        <v>10220688</v>
      </c>
      <c r="AA177" s="67">
        <v>0</v>
      </c>
      <c r="AB177">
        <v>0</v>
      </c>
      <c r="AC177" t="str">
        <f t="shared" si="52"/>
        <v>10220689</v>
      </c>
      <c r="AD177" s="67">
        <v>0</v>
      </c>
      <c r="AE177" s="67">
        <v>0</v>
      </c>
      <c r="AF177">
        <f t="shared" si="53"/>
        <v>0</v>
      </c>
      <c r="AG177">
        <f t="shared" si="54"/>
        <v>0</v>
      </c>
    </row>
    <row r="178" spans="3:33" x14ac:dyDescent="0.25">
      <c r="C178" s="21">
        <v>1022218</v>
      </c>
      <c r="D178" s="22" t="s">
        <v>223</v>
      </c>
      <c r="E178" s="22" t="s">
        <v>355</v>
      </c>
      <c r="F178" s="10" t="str">
        <f t="shared" si="59"/>
        <v>10222181</v>
      </c>
      <c r="G178" s="12">
        <v>0</v>
      </c>
      <c r="H178" s="10" t="str">
        <f t="shared" si="60"/>
        <v>10222182</v>
      </c>
      <c r="I178" s="1">
        <v>0</v>
      </c>
      <c r="J178" s="11">
        <v>0</v>
      </c>
      <c r="K178" t="str">
        <f t="shared" si="61"/>
        <v>10222183</v>
      </c>
      <c r="L178">
        <v>0</v>
      </c>
      <c r="M178">
        <v>0</v>
      </c>
      <c r="N178" t="str">
        <f t="shared" si="62"/>
        <v>10222184</v>
      </c>
      <c r="O178">
        <v>0</v>
      </c>
      <c r="P178">
        <v>0</v>
      </c>
      <c r="Q178" t="str">
        <f t="shared" si="63"/>
        <v>10222185</v>
      </c>
      <c r="R178">
        <v>0</v>
      </c>
      <c r="S178">
        <v>0</v>
      </c>
      <c r="T178" t="str">
        <f t="shared" si="64"/>
        <v>10222186</v>
      </c>
      <c r="U178" s="67">
        <v>0</v>
      </c>
      <c r="V178">
        <v>0</v>
      </c>
      <c r="W178" t="str">
        <f t="shared" si="65"/>
        <v>10222187</v>
      </c>
      <c r="X178">
        <v>0</v>
      </c>
      <c r="Y178">
        <v>0</v>
      </c>
      <c r="Z178" t="str">
        <f t="shared" si="66"/>
        <v>10222188</v>
      </c>
      <c r="AA178" s="67">
        <v>0</v>
      </c>
      <c r="AB178">
        <v>0</v>
      </c>
      <c r="AC178" t="str">
        <f t="shared" si="52"/>
        <v>10222189</v>
      </c>
      <c r="AD178" s="67">
        <v>0</v>
      </c>
      <c r="AE178" s="67">
        <v>0</v>
      </c>
      <c r="AF178">
        <f t="shared" si="53"/>
        <v>0</v>
      </c>
      <c r="AG178">
        <f t="shared" si="54"/>
        <v>0</v>
      </c>
    </row>
    <row r="179" spans="3:33" x14ac:dyDescent="0.25">
      <c r="C179" s="21">
        <v>1001310</v>
      </c>
      <c r="D179" s="22" t="s">
        <v>98</v>
      </c>
      <c r="E179" s="22" t="s">
        <v>265</v>
      </c>
      <c r="F179" s="10" t="str">
        <f t="shared" si="59"/>
        <v>10013101</v>
      </c>
      <c r="G179" s="12">
        <v>0</v>
      </c>
      <c r="H179" s="10" t="str">
        <f t="shared" si="60"/>
        <v>10013102</v>
      </c>
      <c r="I179" s="1">
        <v>0</v>
      </c>
      <c r="J179" s="11">
        <v>0</v>
      </c>
      <c r="K179" t="str">
        <f t="shared" si="61"/>
        <v>10013103</v>
      </c>
      <c r="L179">
        <v>0</v>
      </c>
      <c r="M179">
        <v>0</v>
      </c>
      <c r="N179" t="str">
        <f t="shared" si="62"/>
        <v>10013104</v>
      </c>
      <c r="O179">
        <v>3510</v>
      </c>
      <c r="P179">
        <v>22</v>
      </c>
      <c r="Q179" t="str">
        <f t="shared" si="63"/>
        <v>10013105</v>
      </c>
      <c r="R179">
        <v>0</v>
      </c>
      <c r="S179">
        <v>0</v>
      </c>
      <c r="T179" t="str">
        <f t="shared" si="64"/>
        <v>10013106</v>
      </c>
      <c r="U179" s="67">
        <v>0</v>
      </c>
      <c r="V179">
        <v>0</v>
      </c>
      <c r="W179" t="str">
        <f t="shared" si="65"/>
        <v>10013107</v>
      </c>
      <c r="X179">
        <v>4320</v>
      </c>
      <c r="Y179">
        <v>22</v>
      </c>
      <c r="Z179" t="str">
        <f t="shared" si="66"/>
        <v>10013108</v>
      </c>
      <c r="AA179" s="67">
        <v>0</v>
      </c>
      <c r="AB179">
        <v>0</v>
      </c>
      <c r="AC179" t="str">
        <f t="shared" si="52"/>
        <v>10013109</v>
      </c>
      <c r="AD179" s="67">
        <v>0</v>
      </c>
      <c r="AE179" s="67">
        <v>0</v>
      </c>
      <c r="AF179">
        <f t="shared" si="53"/>
        <v>7830</v>
      </c>
      <c r="AG179">
        <f t="shared" si="54"/>
        <v>44</v>
      </c>
    </row>
    <row r="180" spans="3:33" x14ac:dyDescent="0.25">
      <c r="C180" s="21">
        <v>1016504</v>
      </c>
      <c r="D180" s="22" t="s">
        <v>161</v>
      </c>
      <c r="E180" s="22" t="s">
        <v>315</v>
      </c>
      <c r="F180" s="10" t="str">
        <f t="shared" si="59"/>
        <v>10165041</v>
      </c>
      <c r="G180" s="12">
        <v>0</v>
      </c>
      <c r="H180" s="10" t="str">
        <f t="shared" si="60"/>
        <v>10165042</v>
      </c>
      <c r="I180" s="1">
        <v>0</v>
      </c>
      <c r="J180" s="11">
        <v>0</v>
      </c>
      <c r="K180" t="str">
        <f t="shared" si="61"/>
        <v>10165043</v>
      </c>
      <c r="L180">
        <v>0</v>
      </c>
      <c r="M180">
        <v>0</v>
      </c>
      <c r="N180" t="str">
        <f t="shared" si="62"/>
        <v>10165044</v>
      </c>
      <c r="O180">
        <v>0</v>
      </c>
      <c r="P180">
        <v>0</v>
      </c>
      <c r="Q180" t="str">
        <f t="shared" si="63"/>
        <v>10165045</v>
      </c>
      <c r="R180">
        <v>0</v>
      </c>
      <c r="S180">
        <v>0</v>
      </c>
      <c r="T180" t="str">
        <f t="shared" si="64"/>
        <v>10165046</v>
      </c>
      <c r="U180" s="67">
        <v>0</v>
      </c>
      <c r="V180">
        <v>0</v>
      </c>
      <c r="W180" t="str">
        <f t="shared" si="65"/>
        <v>10165047</v>
      </c>
      <c r="X180">
        <v>0</v>
      </c>
      <c r="Y180">
        <v>0</v>
      </c>
      <c r="Z180" t="str">
        <f t="shared" si="66"/>
        <v>10165048</v>
      </c>
      <c r="AA180">
        <v>1890</v>
      </c>
      <c r="AB180">
        <v>4</v>
      </c>
      <c r="AC180" t="str">
        <f t="shared" si="52"/>
        <v>10165049</v>
      </c>
      <c r="AD180" s="67">
        <v>0</v>
      </c>
      <c r="AE180" s="67">
        <v>0</v>
      </c>
      <c r="AF180">
        <f t="shared" si="53"/>
        <v>1890</v>
      </c>
      <c r="AG180">
        <f t="shared" si="54"/>
        <v>4</v>
      </c>
    </row>
    <row r="181" spans="3:33" x14ac:dyDescent="0.25">
      <c r="C181" s="21">
        <v>1019919</v>
      </c>
      <c r="D181" s="22" t="s">
        <v>229</v>
      </c>
      <c r="E181" s="22" t="s">
        <v>357</v>
      </c>
      <c r="F181" s="10" t="str">
        <f t="shared" si="59"/>
        <v>10199191</v>
      </c>
      <c r="G181" s="12">
        <v>0</v>
      </c>
      <c r="H181" s="10" t="str">
        <f t="shared" si="60"/>
        <v>10199192</v>
      </c>
      <c r="I181" s="1">
        <v>0</v>
      </c>
      <c r="J181" s="11">
        <v>0</v>
      </c>
      <c r="K181" t="str">
        <f t="shared" si="61"/>
        <v>10199193</v>
      </c>
      <c r="L181">
        <v>0</v>
      </c>
      <c r="M181">
        <v>0</v>
      </c>
      <c r="N181" t="str">
        <f t="shared" si="62"/>
        <v>10199194</v>
      </c>
      <c r="O181">
        <v>0</v>
      </c>
      <c r="P181">
        <v>0</v>
      </c>
      <c r="Q181" t="str">
        <f t="shared" si="63"/>
        <v>10199195</v>
      </c>
      <c r="R181">
        <v>0</v>
      </c>
      <c r="S181">
        <v>0</v>
      </c>
      <c r="T181" t="str">
        <f t="shared" si="64"/>
        <v>10199196</v>
      </c>
      <c r="U181">
        <v>2457</v>
      </c>
      <c r="V181">
        <v>0</v>
      </c>
      <c r="W181" t="str">
        <f t="shared" si="65"/>
        <v>10199197</v>
      </c>
      <c r="X181">
        <v>0</v>
      </c>
      <c r="Y181">
        <v>0</v>
      </c>
      <c r="Z181" t="str">
        <f t="shared" si="66"/>
        <v>10199198</v>
      </c>
      <c r="AA181" s="67">
        <v>0</v>
      </c>
      <c r="AB181">
        <v>0</v>
      </c>
      <c r="AC181" t="str">
        <f t="shared" si="52"/>
        <v>10199199</v>
      </c>
      <c r="AD181" s="67">
        <v>0</v>
      </c>
      <c r="AE181" s="67">
        <v>0</v>
      </c>
      <c r="AF181">
        <f t="shared" si="53"/>
        <v>2457</v>
      </c>
      <c r="AG181">
        <f t="shared" si="54"/>
        <v>0</v>
      </c>
    </row>
    <row r="182" spans="3:33" x14ac:dyDescent="0.25">
      <c r="C182" s="21">
        <v>1012634</v>
      </c>
      <c r="D182" s="22" t="s">
        <v>168</v>
      </c>
      <c r="E182" s="22" t="s">
        <v>261</v>
      </c>
      <c r="F182" s="10" t="str">
        <f t="shared" si="59"/>
        <v>10126341</v>
      </c>
      <c r="G182" s="12">
        <v>0</v>
      </c>
      <c r="H182" s="10" t="str">
        <f t="shared" si="60"/>
        <v>10126342</v>
      </c>
      <c r="I182" s="1">
        <v>0</v>
      </c>
      <c r="J182" s="11">
        <v>0</v>
      </c>
      <c r="K182" t="str">
        <f t="shared" si="61"/>
        <v>10126343</v>
      </c>
      <c r="L182">
        <v>0</v>
      </c>
      <c r="M182">
        <v>0</v>
      </c>
      <c r="N182" t="str">
        <f t="shared" si="62"/>
        <v>10126344</v>
      </c>
      <c r="O182">
        <v>0</v>
      </c>
      <c r="P182">
        <v>0</v>
      </c>
      <c r="Q182" t="str">
        <f t="shared" si="63"/>
        <v>10126345</v>
      </c>
      <c r="R182">
        <v>0</v>
      </c>
      <c r="S182">
        <v>0</v>
      </c>
      <c r="T182" t="str">
        <f t="shared" si="64"/>
        <v>10126346</v>
      </c>
      <c r="U182">
        <v>3299</v>
      </c>
      <c r="V182">
        <v>4</v>
      </c>
      <c r="W182" t="str">
        <f t="shared" si="65"/>
        <v>10126347</v>
      </c>
      <c r="X182">
        <v>0</v>
      </c>
      <c r="Y182">
        <v>0</v>
      </c>
      <c r="Z182" t="str">
        <f t="shared" si="66"/>
        <v>10126348</v>
      </c>
      <c r="AA182" s="67">
        <v>0</v>
      </c>
      <c r="AB182">
        <v>0</v>
      </c>
      <c r="AC182" t="str">
        <f t="shared" si="52"/>
        <v>10126349</v>
      </c>
      <c r="AD182" s="67">
        <v>0</v>
      </c>
      <c r="AE182" s="67">
        <v>0</v>
      </c>
      <c r="AF182">
        <f t="shared" si="53"/>
        <v>3299</v>
      </c>
      <c r="AG182">
        <f t="shared" si="54"/>
        <v>4</v>
      </c>
    </row>
    <row r="183" spans="3:33" x14ac:dyDescent="0.25">
      <c r="C183" s="21">
        <v>1021327</v>
      </c>
      <c r="D183" s="22" t="s">
        <v>113</v>
      </c>
      <c r="E183" s="22" t="s">
        <v>278</v>
      </c>
      <c r="F183" s="10" t="str">
        <f t="shared" si="59"/>
        <v>10213271</v>
      </c>
      <c r="G183" s="12">
        <v>0</v>
      </c>
      <c r="H183" s="10" t="str">
        <f t="shared" si="60"/>
        <v>10213272</v>
      </c>
      <c r="I183" s="1">
        <v>0</v>
      </c>
      <c r="J183" s="11">
        <v>0</v>
      </c>
      <c r="K183" t="str">
        <f t="shared" si="61"/>
        <v>10213273</v>
      </c>
      <c r="L183">
        <v>0</v>
      </c>
      <c r="M183">
        <v>0</v>
      </c>
      <c r="N183" t="str">
        <f t="shared" si="62"/>
        <v>10213274</v>
      </c>
      <c r="O183">
        <v>0</v>
      </c>
      <c r="P183">
        <v>0</v>
      </c>
      <c r="Q183" t="str">
        <f t="shared" si="63"/>
        <v>10213275</v>
      </c>
      <c r="R183">
        <v>0</v>
      </c>
      <c r="S183">
        <v>0</v>
      </c>
      <c r="T183" t="str">
        <f t="shared" si="64"/>
        <v>10213276</v>
      </c>
      <c r="U183" s="67">
        <v>0</v>
      </c>
      <c r="V183">
        <v>0</v>
      </c>
      <c r="W183" t="str">
        <f t="shared" si="65"/>
        <v>10213277</v>
      </c>
      <c r="X183">
        <v>0</v>
      </c>
      <c r="Y183">
        <v>0</v>
      </c>
      <c r="Z183" t="str">
        <f t="shared" si="66"/>
        <v>10213278</v>
      </c>
      <c r="AA183" s="67">
        <v>0</v>
      </c>
      <c r="AB183">
        <v>0</v>
      </c>
      <c r="AC183" t="str">
        <f t="shared" si="52"/>
        <v>10213279</v>
      </c>
      <c r="AD183" s="67">
        <v>0</v>
      </c>
      <c r="AE183" s="67">
        <v>0</v>
      </c>
      <c r="AF183">
        <f t="shared" si="53"/>
        <v>0</v>
      </c>
      <c r="AG183">
        <f t="shared" si="54"/>
        <v>0</v>
      </c>
    </row>
    <row r="184" spans="3:33" x14ac:dyDescent="0.25">
      <c r="C184" s="21">
        <v>1000013</v>
      </c>
      <c r="D184" s="22" t="s">
        <v>191</v>
      </c>
      <c r="E184" s="22" t="s">
        <v>334</v>
      </c>
      <c r="F184" s="10" t="str">
        <f t="shared" si="59"/>
        <v>10000131</v>
      </c>
      <c r="G184" s="12">
        <v>0</v>
      </c>
      <c r="H184" s="10" t="str">
        <f t="shared" si="60"/>
        <v>10000132</v>
      </c>
      <c r="I184" s="1">
        <v>0</v>
      </c>
      <c r="J184" s="11">
        <v>0</v>
      </c>
      <c r="K184" t="str">
        <f t="shared" si="61"/>
        <v>10000133</v>
      </c>
      <c r="L184">
        <v>0</v>
      </c>
      <c r="M184">
        <v>0</v>
      </c>
      <c r="N184" t="str">
        <f t="shared" si="62"/>
        <v>10000134</v>
      </c>
      <c r="O184">
        <v>3299</v>
      </c>
      <c r="P184">
        <v>18</v>
      </c>
      <c r="Q184" t="str">
        <f t="shared" si="63"/>
        <v>10000135</v>
      </c>
      <c r="R184">
        <v>0</v>
      </c>
      <c r="S184">
        <v>0</v>
      </c>
      <c r="T184" t="str">
        <f t="shared" si="64"/>
        <v>10000136</v>
      </c>
      <c r="U184" s="67">
        <v>0</v>
      </c>
      <c r="V184">
        <v>0</v>
      </c>
      <c r="W184" t="str">
        <f t="shared" si="65"/>
        <v>10000137</v>
      </c>
      <c r="X184">
        <v>0</v>
      </c>
      <c r="Y184">
        <v>0</v>
      </c>
      <c r="Z184" t="str">
        <f t="shared" si="66"/>
        <v>10000138</v>
      </c>
      <c r="AA184" s="67">
        <v>0</v>
      </c>
      <c r="AB184">
        <v>0</v>
      </c>
      <c r="AC184" t="str">
        <f t="shared" si="52"/>
        <v>10000139</v>
      </c>
      <c r="AD184" s="67">
        <v>0</v>
      </c>
      <c r="AE184" s="67">
        <v>0</v>
      </c>
      <c r="AF184">
        <f t="shared" si="53"/>
        <v>3299</v>
      </c>
      <c r="AG184">
        <f t="shared" si="54"/>
        <v>18</v>
      </c>
    </row>
    <row r="185" spans="3:33" x14ac:dyDescent="0.25">
      <c r="C185" s="21">
        <v>1006966</v>
      </c>
      <c r="D185" s="22" t="s">
        <v>216</v>
      </c>
      <c r="E185" s="22" t="s">
        <v>350</v>
      </c>
      <c r="F185" s="10" t="str">
        <f t="shared" si="59"/>
        <v>10069661</v>
      </c>
      <c r="G185" s="12">
        <v>0</v>
      </c>
      <c r="H185" s="10" t="str">
        <f t="shared" si="60"/>
        <v>10069662</v>
      </c>
      <c r="I185" s="1">
        <v>0</v>
      </c>
      <c r="J185" s="11">
        <v>0</v>
      </c>
      <c r="K185" t="str">
        <f t="shared" si="61"/>
        <v>10069663</v>
      </c>
      <c r="L185">
        <v>720</v>
      </c>
      <c r="M185">
        <v>0</v>
      </c>
      <c r="N185" t="str">
        <f t="shared" si="62"/>
        <v>10069664</v>
      </c>
      <c r="O185">
        <v>0</v>
      </c>
      <c r="P185">
        <v>0</v>
      </c>
      <c r="Q185" t="str">
        <f t="shared" si="63"/>
        <v>10069665</v>
      </c>
      <c r="R185">
        <v>3299</v>
      </c>
      <c r="S185">
        <v>9</v>
      </c>
      <c r="T185" t="str">
        <f t="shared" si="64"/>
        <v>10069666</v>
      </c>
      <c r="U185" s="67">
        <v>0</v>
      </c>
      <c r="V185">
        <v>0</v>
      </c>
      <c r="W185" t="str">
        <f t="shared" si="65"/>
        <v>10069667</v>
      </c>
      <c r="X185">
        <v>2764</v>
      </c>
      <c r="Y185">
        <v>0</v>
      </c>
      <c r="Z185" t="str">
        <f t="shared" si="66"/>
        <v>10069668</v>
      </c>
      <c r="AA185">
        <v>2052</v>
      </c>
      <c r="AB185">
        <v>5</v>
      </c>
      <c r="AC185" t="str">
        <f t="shared" si="52"/>
        <v>10069669</v>
      </c>
      <c r="AD185" s="67">
        <v>0</v>
      </c>
      <c r="AE185" s="67">
        <v>0</v>
      </c>
      <c r="AF185">
        <f t="shared" si="53"/>
        <v>8835</v>
      </c>
      <c r="AG185">
        <f t="shared" si="54"/>
        <v>14</v>
      </c>
    </row>
    <row r="186" spans="3:33" x14ac:dyDescent="0.25">
      <c r="C186" s="21">
        <v>1004328</v>
      </c>
      <c r="D186" s="22" t="s">
        <v>224</v>
      </c>
      <c r="E186" s="22" t="s">
        <v>356</v>
      </c>
      <c r="F186" s="10" t="str">
        <f t="shared" si="59"/>
        <v>10043281</v>
      </c>
      <c r="G186" s="12">
        <v>0</v>
      </c>
      <c r="H186" s="10" t="str">
        <f t="shared" si="60"/>
        <v>10043282</v>
      </c>
      <c r="I186" s="1">
        <v>0</v>
      </c>
      <c r="J186" s="11">
        <v>0</v>
      </c>
      <c r="K186" t="str">
        <f t="shared" si="61"/>
        <v>10043283</v>
      </c>
      <c r="L186">
        <v>0</v>
      </c>
      <c r="M186">
        <v>0</v>
      </c>
      <c r="N186" t="str">
        <f t="shared" si="62"/>
        <v>10043284</v>
      </c>
      <c r="O186">
        <v>2246</v>
      </c>
      <c r="P186">
        <v>0</v>
      </c>
      <c r="Q186" t="str">
        <f t="shared" si="63"/>
        <v>10043285</v>
      </c>
      <c r="R186">
        <v>3088</v>
      </c>
      <c r="S186">
        <v>7</v>
      </c>
      <c r="T186" t="str">
        <f t="shared" si="64"/>
        <v>10043286</v>
      </c>
      <c r="U186" s="67">
        <v>0</v>
      </c>
      <c r="V186">
        <v>0</v>
      </c>
      <c r="W186" t="str">
        <f t="shared" si="65"/>
        <v>10043287</v>
      </c>
      <c r="X186">
        <v>0</v>
      </c>
      <c r="Y186">
        <v>0</v>
      </c>
      <c r="Z186" t="str">
        <f t="shared" si="66"/>
        <v>10043288</v>
      </c>
      <c r="AA186">
        <v>1458</v>
      </c>
      <c r="AB186">
        <v>0</v>
      </c>
      <c r="AC186" t="str">
        <f t="shared" si="52"/>
        <v>10043289</v>
      </c>
      <c r="AD186" s="67">
        <v>0</v>
      </c>
      <c r="AE186" s="67">
        <v>0</v>
      </c>
      <c r="AF186">
        <f t="shared" si="53"/>
        <v>6792</v>
      </c>
      <c r="AG186">
        <f t="shared" si="54"/>
        <v>7</v>
      </c>
    </row>
    <row r="187" spans="3:33" x14ac:dyDescent="0.25">
      <c r="C187" s="21">
        <v>2007707</v>
      </c>
      <c r="D187" s="22" t="s">
        <v>157</v>
      </c>
      <c r="E187" s="22" t="s">
        <v>312</v>
      </c>
      <c r="F187" s="10" t="str">
        <f t="shared" si="59"/>
        <v>20077071</v>
      </c>
      <c r="G187" s="12">
        <v>0</v>
      </c>
      <c r="H187" s="10" t="str">
        <f t="shared" si="60"/>
        <v>20077072</v>
      </c>
      <c r="I187" s="1">
        <v>0</v>
      </c>
      <c r="J187" s="11">
        <v>0</v>
      </c>
      <c r="K187" t="str">
        <f t="shared" si="61"/>
        <v>20077073</v>
      </c>
      <c r="L187">
        <v>0</v>
      </c>
      <c r="M187">
        <v>0</v>
      </c>
      <c r="N187" t="str">
        <f t="shared" si="62"/>
        <v>20077074</v>
      </c>
      <c r="O187">
        <v>0</v>
      </c>
      <c r="P187">
        <v>0</v>
      </c>
      <c r="Q187" t="str">
        <f t="shared" si="63"/>
        <v>20077075</v>
      </c>
      <c r="R187">
        <v>0</v>
      </c>
      <c r="S187">
        <v>0</v>
      </c>
      <c r="T187" t="str">
        <f t="shared" si="64"/>
        <v>20077076</v>
      </c>
      <c r="U187" s="67">
        <v>0</v>
      </c>
      <c r="V187">
        <v>0</v>
      </c>
      <c r="W187" t="str">
        <f t="shared" si="65"/>
        <v>20077077</v>
      </c>
      <c r="X187">
        <v>0</v>
      </c>
      <c r="Y187">
        <v>0</v>
      </c>
      <c r="Z187" t="str">
        <f t="shared" si="66"/>
        <v>20077078</v>
      </c>
      <c r="AA187" s="67">
        <v>0</v>
      </c>
      <c r="AB187">
        <v>0</v>
      </c>
      <c r="AC187" t="str">
        <f t="shared" si="52"/>
        <v>20077079</v>
      </c>
      <c r="AD187" s="67">
        <v>0</v>
      </c>
      <c r="AE187" s="67">
        <v>0</v>
      </c>
      <c r="AF187">
        <f t="shared" si="53"/>
        <v>0</v>
      </c>
      <c r="AG187">
        <f t="shared" si="54"/>
        <v>0</v>
      </c>
    </row>
    <row r="188" spans="3:33" x14ac:dyDescent="0.25">
      <c r="C188" s="21">
        <v>1022029</v>
      </c>
      <c r="D188" s="22" t="s">
        <v>133</v>
      </c>
      <c r="E188" s="22" t="s">
        <v>293</v>
      </c>
      <c r="F188" s="10" t="str">
        <f t="shared" si="59"/>
        <v>10220291</v>
      </c>
      <c r="G188" s="12">
        <v>0</v>
      </c>
      <c r="H188" s="10" t="str">
        <f t="shared" si="60"/>
        <v>10220292</v>
      </c>
      <c r="I188" s="1">
        <v>0</v>
      </c>
      <c r="J188" s="11">
        <v>0</v>
      </c>
      <c r="K188" t="str">
        <f t="shared" si="61"/>
        <v>10220293</v>
      </c>
      <c r="L188">
        <v>0</v>
      </c>
      <c r="M188">
        <v>0</v>
      </c>
      <c r="N188" t="str">
        <f t="shared" si="62"/>
        <v>10220294</v>
      </c>
      <c r="O188">
        <v>0</v>
      </c>
      <c r="P188">
        <v>0</v>
      </c>
      <c r="Q188" t="str">
        <f t="shared" si="63"/>
        <v>10220295</v>
      </c>
      <c r="R188">
        <v>0</v>
      </c>
      <c r="S188">
        <v>0</v>
      </c>
      <c r="T188" t="str">
        <f t="shared" si="64"/>
        <v>10220296</v>
      </c>
      <c r="U188" s="67">
        <v>0</v>
      </c>
      <c r="V188">
        <v>0</v>
      </c>
      <c r="W188" t="str">
        <f t="shared" si="65"/>
        <v>10220297</v>
      </c>
      <c r="X188">
        <v>0</v>
      </c>
      <c r="Y188">
        <v>0</v>
      </c>
      <c r="Z188" t="str">
        <f t="shared" si="66"/>
        <v>10220298</v>
      </c>
      <c r="AA188" s="67">
        <v>0</v>
      </c>
      <c r="AB188">
        <v>0</v>
      </c>
      <c r="AC188" t="str">
        <f t="shared" si="52"/>
        <v>10220299</v>
      </c>
      <c r="AD188" s="67">
        <v>0</v>
      </c>
      <c r="AE188" s="67">
        <v>0</v>
      </c>
      <c r="AF188">
        <f t="shared" si="53"/>
        <v>0</v>
      </c>
      <c r="AG188">
        <f t="shared" si="54"/>
        <v>0</v>
      </c>
    </row>
    <row r="189" spans="3:33" x14ac:dyDescent="0.25">
      <c r="C189" s="21">
        <v>1020164</v>
      </c>
      <c r="D189" s="22" t="s">
        <v>73</v>
      </c>
      <c r="E189" s="22" t="s">
        <v>245</v>
      </c>
      <c r="F189" s="10" t="str">
        <f t="shared" si="59"/>
        <v>10201641</v>
      </c>
      <c r="G189" s="12">
        <v>0</v>
      </c>
      <c r="H189" s="10" t="str">
        <f t="shared" si="60"/>
        <v>10201642</v>
      </c>
      <c r="I189" s="1">
        <v>0</v>
      </c>
      <c r="J189" s="11">
        <v>0</v>
      </c>
      <c r="K189" t="str">
        <f t="shared" si="61"/>
        <v>10201643</v>
      </c>
      <c r="L189">
        <v>0</v>
      </c>
      <c r="M189">
        <v>0</v>
      </c>
      <c r="N189" t="str">
        <f t="shared" si="62"/>
        <v>10201644</v>
      </c>
      <c r="O189">
        <v>0</v>
      </c>
      <c r="P189">
        <v>0</v>
      </c>
      <c r="Q189" t="str">
        <f t="shared" si="63"/>
        <v>10201645</v>
      </c>
      <c r="R189">
        <v>0</v>
      </c>
      <c r="S189">
        <v>0</v>
      </c>
      <c r="T189" t="str">
        <f t="shared" si="64"/>
        <v>10201646</v>
      </c>
      <c r="U189" s="67">
        <v>0</v>
      </c>
      <c r="V189">
        <v>0</v>
      </c>
      <c r="W189" t="str">
        <f t="shared" si="65"/>
        <v>10201647</v>
      </c>
      <c r="X189">
        <v>0</v>
      </c>
      <c r="Y189">
        <v>0</v>
      </c>
      <c r="Z189" t="str">
        <f t="shared" si="66"/>
        <v>10201648</v>
      </c>
      <c r="AA189" s="67">
        <v>0</v>
      </c>
      <c r="AB189">
        <v>0</v>
      </c>
      <c r="AC189" t="str">
        <f t="shared" si="52"/>
        <v>10201649</v>
      </c>
      <c r="AD189" s="67">
        <v>0</v>
      </c>
      <c r="AE189" s="67">
        <v>0</v>
      </c>
      <c r="AF189">
        <f t="shared" si="53"/>
        <v>0</v>
      </c>
      <c r="AG189">
        <f t="shared" si="54"/>
        <v>0</v>
      </c>
    </row>
    <row r="190" spans="3:33" x14ac:dyDescent="0.25">
      <c r="C190" s="21">
        <v>2007772</v>
      </c>
      <c r="D190" s="22" t="s">
        <v>209</v>
      </c>
      <c r="E190" s="22" t="s">
        <v>347</v>
      </c>
      <c r="F190" s="10" t="str">
        <f t="shared" si="59"/>
        <v>20077721</v>
      </c>
      <c r="G190" s="12">
        <v>0</v>
      </c>
      <c r="H190" s="10" t="str">
        <f t="shared" si="60"/>
        <v>20077722</v>
      </c>
      <c r="I190" s="1">
        <v>0</v>
      </c>
      <c r="J190" s="11">
        <v>0</v>
      </c>
      <c r="K190" t="str">
        <f t="shared" si="61"/>
        <v>20077723</v>
      </c>
      <c r="L190">
        <v>1815</v>
      </c>
      <c r="M190">
        <v>0</v>
      </c>
      <c r="N190" t="str">
        <f t="shared" si="62"/>
        <v>20077724</v>
      </c>
      <c r="O190">
        <v>0</v>
      </c>
      <c r="P190">
        <v>0</v>
      </c>
      <c r="Q190" t="str">
        <f t="shared" si="63"/>
        <v>20077725</v>
      </c>
      <c r="R190">
        <v>0</v>
      </c>
      <c r="S190">
        <v>0</v>
      </c>
      <c r="T190" t="str">
        <f t="shared" si="64"/>
        <v>20077726</v>
      </c>
      <c r="U190" s="67">
        <v>0</v>
      </c>
      <c r="V190">
        <v>0</v>
      </c>
      <c r="W190" t="str">
        <f t="shared" si="65"/>
        <v>20077727</v>
      </c>
      <c r="X190">
        <v>0</v>
      </c>
      <c r="Y190">
        <v>0</v>
      </c>
      <c r="Z190" t="str">
        <f t="shared" si="66"/>
        <v>20077728</v>
      </c>
      <c r="AA190" s="67">
        <v>0</v>
      </c>
      <c r="AB190">
        <v>0</v>
      </c>
      <c r="AC190" t="str">
        <f t="shared" si="52"/>
        <v>20077729</v>
      </c>
      <c r="AD190" s="67">
        <v>0</v>
      </c>
      <c r="AE190" s="67">
        <v>0</v>
      </c>
      <c r="AF190">
        <f t="shared" si="53"/>
        <v>1815</v>
      </c>
      <c r="AG190">
        <f t="shared" si="54"/>
        <v>0</v>
      </c>
    </row>
    <row r="191" spans="3:33" x14ac:dyDescent="0.25">
      <c r="C191" s="21">
        <v>1021158</v>
      </c>
      <c r="D191" s="22" t="s">
        <v>226</v>
      </c>
      <c r="E191" s="22" t="s">
        <v>252</v>
      </c>
      <c r="F191" s="10" t="str">
        <f t="shared" si="59"/>
        <v>10211581</v>
      </c>
      <c r="G191" s="12">
        <v>0</v>
      </c>
      <c r="H191" s="10" t="str">
        <f t="shared" si="60"/>
        <v>10211582</v>
      </c>
      <c r="I191" s="1">
        <v>0</v>
      </c>
      <c r="J191" s="11">
        <v>0</v>
      </c>
      <c r="K191" t="str">
        <f t="shared" si="61"/>
        <v>10211583</v>
      </c>
      <c r="L191">
        <v>0</v>
      </c>
      <c r="M191">
        <v>0</v>
      </c>
      <c r="N191" t="str">
        <f t="shared" si="62"/>
        <v>10211584</v>
      </c>
      <c r="O191">
        <v>2457</v>
      </c>
      <c r="P191">
        <v>0</v>
      </c>
      <c r="Q191" t="str">
        <f t="shared" si="63"/>
        <v>10211585</v>
      </c>
      <c r="R191">
        <v>0</v>
      </c>
      <c r="S191">
        <v>0</v>
      </c>
      <c r="T191" t="str">
        <f t="shared" si="64"/>
        <v>10211586</v>
      </c>
      <c r="U191" s="67">
        <v>0</v>
      </c>
      <c r="V191">
        <v>0</v>
      </c>
      <c r="W191" t="str">
        <f t="shared" si="65"/>
        <v>10211587</v>
      </c>
      <c r="X191">
        <v>0</v>
      </c>
      <c r="Y191">
        <v>0</v>
      </c>
      <c r="Z191" t="str">
        <f t="shared" si="66"/>
        <v>10211588</v>
      </c>
      <c r="AA191" s="67">
        <v>0</v>
      </c>
      <c r="AB191">
        <v>0</v>
      </c>
      <c r="AC191" t="str">
        <f t="shared" si="52"/>
        <v>10211589</v>
      </c>
      <c r="AD191" s="67">
        <v>0</v>
      </c>
      <c r="AE191" s="67">
        <v>0</v>
      </c>
      <c r="AF191">
        <f t="shared" si="53"/>
        <v>2457</v>
      </c>
      <c r="AG191">
        <f t="shared" si="54"/>
        <v>0</v>
      </c>
    </row>
    <row r="192" spans="3:33" x14ac:dyDescent="0.25">
      <c r="C192" s="21">
        <v>1003948</v>
      </c>
      <c r="D192" s="22" t="s">
        <v>227</v>
      </c>
      <c r="E192" s="22" t="s">
        <v>251</v>
      </c>
      <c r="F192" s="10" t="str">
        <f t="shared" si="59"/>
        <v>10039481</v>
      </c>
      <c r="G192" s="12">
        <v>0</v>
      </c>
      <c r="H192" s="10" t="str">
        <f t="shared" si="60"/>
        <v>10039482</v>
      </c>
      <c r="I192" s="1">
        <v>0</v>
      </c>
      <c r="J192" s="11">
        <v>0</v>
      </c>
      <c r="K192" t="str">
        <f t="shared" si="61"/>
        <v>10039483</v>
      </c>
      <c r="L192">
        <v>684</v>
      </c>
      <c r="M192">
        <v>0</v>
      </c>
      <c r="N192" t="str">
        <f t="shared" si="62"/>
        <v>10039484</v>
      </c>
      <c r="O192">
        <v>0</v>
      </c>
      <c r="P192">
        <v>0</v>
      </c>
      <c r="Q192" t="str">
        <f t="shared" si="63"/>
        <v>10039485</v>
      </c>
      <c r="R192">
        <v>3299</v>
      </c>
      <c r="S192">
        <v>9</v>
      </c>
      <c r="T192" t="str">
        <f t="shared" si="64"/>
        <v>10039486</v>
      </c>
      <c r="U192" s="67">
        <v>0</v>
      </c>
      <c r="V192">
        <v>0</v>
      </c>
      <c r="W192" t="str">
        <f t="shared" si="65"/>
        <v>10039487</v>
      </c>
      <c r="X192">
        <v>3024</v>
      </c>
      <c r="Y192">
        <v>7</v>
      </c>
      <c r="Z192" t="str">
        <f t="shared" si="66"/>
        <v>10039488</v>
      </c>
      <c r="AA192" s="67">
        <v>0</v>
      </c>
      <c r="AB192">
        <v>0</v>
      </c>
      <c r="AC192" t="str">
        <f t="shared" si="52"/>
        <v>10039489</v>
      </c>
      <c r="AD192" s="67">
        <v>0</v>
      </c>
      <c r="AE192" s="67">
        <v>0</v>
      </c>
      <c r="AF192">
        <f t="shared" si="53"/>
        <v>7007</v>
      </c>
      <c r="AG192">
        <f t="shared" si="54"/>
        <v>16</v>
      </c>
    </row>
    <row r="193" spans="3:33" x14ac:dyDescent="0.25">
      <c r="C193" s="21">
        <v>2007725</v>
      </c>
      <c r="D193" s="22" t="s">
        <v>156</v>
      </c>
      <c r="E193" s="22" t="s">
        <v>244</v>
      </c>
      <c r="F193" s="10" t="str">
        <f t="shared" si="59"/>
        <v>20077251</v>
      </c>
      <c r="G193" s="12">
        <v>0</v>
      </c>
      <c r="H193" s="10" t="str">
        <f t="shared" si="60"/>
        <v>20077252</v>
      </c>
      <c r="I193" s="1">
        <v>0</v>
      </c>
      <c r="J193" s="11">
        <v>0</v>
      </c>
      <c r="K193" t="str">
        <f t="shared" si="61"/>
        <v>20077253</v>
      </c>
      <c r="L193">
        <v>0</v>
      </c>
      <c r="M193">
        <v>0</v>
      </c>
      <c r="N193" t="str">
        <f t="shared" si="62"/>
        <v>20077254</v>
      </c>
      <c r="O193">
        <v>0</v>
      </c>
      <c r="P193">
        <v>0</v>
      </c>
      <c r="Q193" t="str">
        <f t="shared" si="63"/>
        <v>20077255</v>
      </c>
      <c r="R193">
        <v>0</v>
      </c>
      <c r="S193">
        <v>0</v>
      </c>
      <c r="T193" t="str">
        <f t="shared" si="64"/>
        <v>20077256</v>
      </c>
      <c r="U193" s="67">
        <v>0</v>
      </c>
      <c r="V193">
        <v>0</v>
      </c>
      <c r="W193" t="str">
        <f t="shared" si="65"/>
        <v>20077257</v>
      </c>
      <c r="X193">
        <v>0</v>
      </c>
      <c r="Y193">
        <v>0</v>
      </c>
      <c r="Z193" t="str">
        <f t="shared" si="66"/>
        <v>20077258</v>
      </c>
      <c r="AA193" s="67">
        <v>0</v>
      </c>
      <c r="AB193">
        <v>0</v>
      </c>
      <c r="AC193" t="str">
        <f t="shared" si="52"/>
        <v>20077259</v>
      </c>
      <c r="AD193" s="67">
        <v>0</v>
      </c>
      <c r="AE193" s="67">
        <v>0</v>
      </c>
      <c r="AF193">
        <f t="shared" si="53"/>
        <v>0</v>
      </c>
      <c r="AG193">
        <f t="shared" si="54"/>
        <v>0</v>
      </c>
    </row>
    <row r="194" spans="3:33" x14ac:dyDescent="0.25">
      <c r="C194" s="21">
        <v>1021155</v>
      </c>
      <c r="D194" s="22" t="s">
        <v>228</v>
      </c>
      <c r="E194" s="22" t="s">
        <v>268</v>
      </c>
      <c r="F194" s="10" t="str">
        <f t="shared" si="59"/>
        <v>10211551</v>
      </c>
      <c r="G194" s="12">
        <v>0</v>
      </c>
      <c r="H194" s="10" t="str">
        <f t="shared" si="60"/>
        <v>10211552</v>
      </c>
      <c r="I194" s="1">
        <v>0</v>
      </c>
      <c r="J194" s="11">
        <v>0</v>
      </c>
      <c r="K194" t="str">
        <f t="shared" si="61"/>
        <v>10211553</v>
      </c>
      <c r="L194">
        <v>0</v>
      </c>
      <c r="M194">
        <v>0</v>
      </c>
      <c r="N194" t="str">
        <f t="shared" si="62"/>
        <v>10211554</v>
      </c>
      <c r="O194">
        <v>0</v>
      </c>
      <c r="P194">
        <v>0</v>
      </c>
      <c r="Q194" t="str">
        <f t="shared" si="63"/>
        <v>10211555</v>
      </c>
      <c r="R194">
        <v>0</v>
      </c>
      <c r="S194">
        <v>0</v>
      </c>
      <c r="T194" t="str">
        <f t="shared" si="64"/>
        <v>10211556</v>
      </c>
      <c r="U194" s="67">
        <v>0</v>
      </c>
      <c r="V194">
        <v>0</v>
      </c>
      <c r="W194" t="str">
        <f t="shared" si="65"/>
        <v>10211557</v>
      </c>
      <c r="X194">
        <v>0</v>
      </c>
      <c r="Y194">
        <v>0</v>
      </c>
      <c r="Z194" t="str">
        <f t="shared" si="66"/>
        <v>10211558</v>
      </c>
      <c r="AA194" s="67">
        <v>0</v>
      </c>
      <c r="AB194">
        <v>0</v>
      </c>
      <c r="AC194" t="str">
        <f t="shared" si="52"/>
        <v>10211559</v>
      </c>
      <c r="AD194" s="67">
        <v>0</v>
      </c>
      <c r="AE194" s="67">
        <v>0</v>
      </c>
      <c r="AF194">
        <f t="shared" si="53"/>
        <v>0</v>
      </c>
      <c r="AG194">
        <f t="shared" si="54"/>
        <v>0</v>
      </c>
    </row>
    <row r="195" spans="3:33" x14ac:dyDescent="0.25">
      <c r="G195">
        <f>SUM(G6:G194)</f>
        <v>51464</v>
      </c>
      <c r="I195">
        <f t="shared" ref="I195:J195" si="67">SUM(I6:I194)</f>
        <v>0</v>
      </c>
      <c r="J195">
        <f t="shared" si="67"/>
        <v>0</v>
      </c>
      <c r="L195">
        <f t="shared" ref="L195:M195" si="68">SUM(L6:L194)</f>
        <v>50178</v>
      </c>
      <c r="M195">
        <f t="shared" si="68"/>
        <v>0</v>
      </c>
      <c r="O195">
        <f t="shared" ref="O195:P195" si="69">SUM(O6:O194)</f>
        <v>80580</v>
      </c>
      <c r="P195">
        <f t="shared" si="69"/>
        <v>296</v>
      </c>
      <c r="R195">
        <f t="shared" ref="R195:S195" si="70">SUM(R6:R194)</f>
        <v>80580</v>
      </c>
      <c r="S195">
        <f t="shared" si="70"/>
        <v>152</v>
      </c>
      <c r="U195">
        <f t="shared" ref="U195:V195" si="71">SUM(U6:U194)</f>
        <v>80580</v>
      </c>
      <c r="V195">
        <f t="shared" si="71"/>
        <v>68</v>
      </c>
      <c r="X195">
        <f t="shared" ref="X195:Y195" si="72">SUM(X6:X194)</f>
        <v>81897</v>
      </c>
      <c r="Y195">
        <f t="shared" si="72"/>
        <v>243</v>
      </c>
      <c r="AA195">
        <f t="shared" ref="AA195:AB195" si="73">SUM(AA6:AA194)</f>
        <v>59616</v>
      </c>
      <c r="AB195">
        <f t="shared" si="73"/>
        <v>135</v>
      </c>
      <c r="AD195">
        <f>SUM(AD6:AD194)</f>
        <v>81897</v>
      </c>
      <c r="AE195">
        <f>SUM(AE6:AE194)</f>
        <v>57</v>
      </c>
      <c r="AF195">
        <f>SUM(AF6:AF194)</f>
        <v>566792</v>
      </c>
      <c r="AG195">
        <f>SUM(AG6:AG194)</f>
        <v>951</v>
      </c>
    </row>
    <row r="196" spans="3:33" ht="45" x14ac:dyDescent="0.25">
      <c r="C196" s="17" t="s">
        <v>62</v>
      </c>
      <c r="D196" s="18" t="s">
        <v>18</v>
      </c>
      <c r="E196" s="18" t="s">
        <v>234</v>
      </c>
      <c r="F196" s="25" t="s">
        <v>364</v>
      </c>
      <c r="G196" s="1" t="s">
        <v>2</v>
      </c>
      <c r="H196" s="1" t="s">
        <v>3</v>
      </c>
      <c r="I196" s="25" t="s">
        <v>53</v>
      </c>
      <c r="J196" s="1" t="s">
        <v>2</v>
      </c>
      <c r="K196" s="1" t="s">
        <v>3</v>
      </c>
      <c r="L196" s="23" t="s">
        <v>366</v>
      </c>
      <c r="M196" s="1" t="s">
        <v>2</v>
      </c>
      <c r="N196" s="1" t="s">
        <v>3</v>
      </c>
      <c r="O196" s="23" t="s">
        <v>365</v>
      </c>
      <c r="P196" s="1" t="s">
        <v>2</v>
      </c>
      <c r="Q196" s="1" t="s">
        <v>3</v>
      </c>
      <c r="R196" s="23" t="s">
        <v>367</v>
      </c>
      <c r="S196" s="1" t="s">
        <v>2</v>
      </c>
      <c r="T196" s="1" t="s">
        <v>3</v>
      </c>
      <c r="U196" s="23" t="s">
        <v>368</v>
      </c>
      <c r="V196" s="1" t="s">
        <v>2</v>
      </c>
      <c r="W196" s="1" t="s">
        <v>3</v>
      </c>
      <c r="X196" s="4" t="s">
        <v>369</v>
      </c>
      <c r="Y196" s="1" t="s">
        <v>2</v>
      </c>
      <c r="Z196" s="1" t="s">
        <v>3</v>
      </c>
      <c r="AA196" s="1" t="s">
        <v>418</v>
      </c>
      <c r="AB196" s="1" t="s">
        <v>419</v>
      </c>
    </row>
    <row r="197" spans="3:33" x14ac:dyDescent="0.25">
      <c r="C197" s="19">
        <v>1014372</v>
      </c>
      <c r="D197" s="20" t="s">
        <v>99</v>
      </c>
      <c r="E197" s="20" t="s">
        <v>265</v>
      </c>
      <c r="F197" t="str">
        <f t="shared" ref="F197:F228" si="74">C197&amp;10</f>
        <v>101437210</v>
      </c>
      <c r="G197" s="70">
        <v>5000</v>
      </c>
      <c r="H197">
        <v>11</v>
      </c>
      <c r="I197" t="str">
        <f t="shared" ref="I197:I228" si="75">C197&amp;11</f>
        <v>101437211</v>
      </c>
      <c r="J197">
        <v>0</v>
      </c>
      <c r="K197">
        <v>0</v>
      </c>
      <c r="L197" t="str">
        <f t="shared" ref="L197:L228" si="76">C197&amp;12</f>
        <v>101437212</v>
      </c>
      <c r="M197" s="71">
        <v>0</v>
      </c>
      <c r="N197" s="71">
        <v>0</v>
      </c>
      <c r="O197" t="str">
        <f t="shared" ref="O197:O228" si="77">C197&amp;13</f>
        <v>101437213</v>
      </c>
      <c r="P197" s="71">
        <v>0</v>
      </c>
      <c r="Q197" s="71">
        <v>0</v>
      </c>
      <c r="R197" t="str">
        <f t="shared" ref="R197:R228" si="78">C197&amp;14</f>
        <v>101437214</v>
      </c>
      <c r="S197">
        <v>0</v>
      </c>
      <c r="T197">
        <v>0</v>
      </c>
      <c r="U197" t="str">
        <f t="shared" ref="U197:U228" si="79">C197&amp;15</f>
        <v>101437215</v>
      </c>
      <c r="V197" s="71">
        <v>0</v>
      </c>
      <c r="W197" s="71">
        <v>0</v>
      </c>
      <c r="X197" t="str">
        <f t="shared" ref="X197:X228" si="80">C197&amp;16</f>
        <v>101437216</v>
      </c>
      <c r="Y197" s="71">
        <v>1500</v>
      </c>
      <c r="Z197" s="71">
        <v>22</v>
      </c>
      <c r="AA197">
        <f>VLOOKUP(C197,$C$5:$AG$194,30,FALSE)+Y197</f>
        <v>7094</v>
      </c>
      <c r="AB197">
        <f>VLOOKUP(C197,$C$5:$AH$194,31,FALSE)+Z197</f>
        <v>38</v>
      </c>
    </row>
    <row r="198" spans="3:33" x14ac:dyDescent="0.25">
      <c r="C198" s="21">
        <v>1003785</v>
      </c>
      <c r="D198" s="22" t="s">
        <v>74</v>
      </c>
      <c r="E198" s="22" t="s">
        <v>241</v>
      </c>
      <c r="F198" t="str">
        <f t="shared" si="74"/>
        <v>100378510</v>
      </c>
      <c r="G198" s="70">
        <v>0</v>
      </c>
      <c r="H198">
        <v>0</v>
      </c>
      <c r="I198" t="str">
        <f t="shared" si="75"/>
        <v>100378511</v>
      </c>
      <c r="J198">
        <v>0</v>
      </c>
      <c r="K198">
        <v>0</v>
      </c>
      <c r="L198" t="str">
        <f t="shared" si="76"/>
        <v>100378512</v>
      </c>
      <c r="M198" s="71">
        <v>0</v>
      </c>
      <c r="N198" s="71">
        <v>0</v>
      </c>
      <c r="O198" t="str">
        <f t="shared" si="77"/>
        <v>100378513</v>
      </c>
      <c r="P198" s="71">
        <v>0</v>
      </c>
      <c r="Q198" s="71">
        <v>0</v>
      </c>
      <c r="R198" t="str">
        <f t="shared" si="78"/>
        <v>100378514</v>
      </c>
      <c r="S198">
        <v>0</v>
      </c>
      <c r="T198">
        <v>0</v>
      </c>
      <c r="U198" t="str">
        <f t="shared" si="79"/>
        <v>100378515</v>
      </c>
      <c r="V198" s="71">
        <v>0</v>
      </c>
      <c r="W198" s="71">
        <v>0</v>
      </c>
      <c r="X198" t="str">
        <f t="shared" si="80"/>
        <v>100378516</v>
      </c>
      <c r="Y198" s="71">
        <v>0</v>
      </c>
      <c r="Z198" s="71">
        <v>0</v>
      </c>
      <c r="AA198">
        <f t="shared" ref="AA198:AA261" si="81">VLOOKUP(C198,$C$5:$AG$194,30,FALSE)+Y198</f>
        <v>0</v>
      </c>
      <c r="AB198">
        <f t="shared" ref="AB198:AB261" si="82">VLOOKUP(C198,$C$5:$AH$194,31,FALSE)+Z198</f>
        <v>0</v>
      </c>
    </row>
    <row r="199" spans="3:33" x14ac:dyDescent="0.25">
      <c r="C199" s="21">
        <v>2007659</v>
      </c>
      <c r="D199" s="22" t="s">
        <v>135</v>
      </c>
      <c r="E199" s="22" t="s">
        <v>295</v>
      </c>
      <c r="F199" t="str">
        <f t="shared" si="74"/>
        <v>200765910</v>
      </c>
      <c r="G199" s="70">
        <v>1209</v>
      </c>
      <c r="H199">
        <v>0</v>
      </c>
      <c r="I199" t="str">
        <f t="shared" si="75"/>
        <v>200765911</v>
      </c>
      <c r="J199">
        <v>0</v>
      </c>
      <c r="K199">
        <v>0</v>
      </c>
      <c r="L199" t="str">
        <f t="shared" si="76"/>
        <v>200765912</v>
      </c>
      <c r="M199" s="71">
        <v>0</v>
      </c>
      <c r="N199" s="71">
        <v>0</v>
      </c>
      <c r="O199" t="str">
        <f t="shared" si="77"/>
        <v>200765913</v>
      </c>
      <c r="P199" s="71">
        <v>0</v>
      </c>
      <c r="Q199" s="71">
        <v>0</v>
      </c>
      <c r="R199" t="str">
        <f t="shared" si="78"/>
        <v>200765914</v>
      </c>
      <c r="S199">
        <v>1432</v>
      </c>
      <c r="T199">
        <v>0</v>
      </c>
      <c r="U199" t="str">
        <f t="shared" si="79"/>
        <v>200765915</v>
      </c>
      <c r="V199" s="71">
        <v>1108</v>
      </c>
      <c r="W199" s="71">
        <v>0</v>
      </c>
      <c r="X199" t="str">
        <f t="shared" si="80"/>
        <v>200765916</v>
      </c>
      <c r="Y199" s="71">
        <v>500</v>
      </c>
      <c r="Z199" s="71">
        <v>0</v>
      </c>
      <c r="AA199">
        <f t="shared" si="81"/>
        <v>10466</v>
      </c>
      <c r="AB199">
        <f t="shared" si="82"/>
        <v>5</v>
      </c>
    </row>
    <row r="200" spans="3:33" x14ac:dyDescent="0.25">
      <c r="C200" s="21">
        <v>2006619</v>
      </c>
      <c r="D200" s="22" t="s">
        <v>87</v>
      </c>
      <c r="E200" s="22" t="s">
        <v>258</v>
      </c>
      <c r="F200" t="str">
        <f t="shared" si="74"/>
        <v>200661910</v>
      </c>
      <c r="G200" s="70">
        <v>0</v>
      </c>
      <c r="H200">
        <v>0</v>
      </c>
      <c r="I200" t="str">
        <f t="shared" si="75"/>
        <v>200661911</v>
      </c>
      <c r="J200">
        <v>0</v>
      </c>
      <c r="K200">
        <v>0</v>
      </c>
      <c r="L200" t="str">
        <f t="shared" si="76"/>
        <v>200661912</v>
      </c>
      <c r="M200" s="71">
        <v>0</v>
      </c>
      <c r="N200" s="71">
        <v>0</v>
      </c>
      <c r="O200" t="str">
        <f t="shared" si="77"/>
        <v>200661913</v>
      </c>
      <c r="P200" s="71">
        <v>0</v>
      </c>
      <c r="Q200" s="71">
        <v>0</v>
      </c>
      <c r="R200" t="str">
        <f t="shared" si="78"/>
        <v>200661914</v>
      </c>
      <c r="S200">
        <v>0</v>
      </c>
      <c r="T200">
        <v>0</v>
      </c>
      <c r="U200" t="str">
        <f t="shared" si="79"/>
        <v>200661915</v>
      </c>
      <c r="V200" s="71">
        <v>0</v>
      </c>
      <c r="W200" s="71">
        <v>0</v>
      </c>
      <c r="X200" t="str">
        <f t="shared" si="80"/>
        <v>200661916</v>
      </c>
      <c r="Y200" s="71">
        <v>0</v>
      </c>
      <c r="Z200" s="71">
        <v>0</v>
      </c>
      <c r="AA200">
        <f t="shared" si="81"/>
        <v>0</v>
      </c>
      <c r="AB200">
        <f t="shared" si="82"/>
        <v>0</v>
      </c>
    </row>
    <row r="201" spans="3:33" x14ac:dyDescent="0.25">
      <c r="C201" s="21">
        <v>2001752</v>
      </c>
      <c r="D201" s="22" t="s">
        <v>117</v>
      </c>
      <c r="E201" s="22" t="s">
        <v>281</v>
      </c>
      <c r="F201" t="str">
        <f t="shared" si="74"/>
        <v>200175210</v>
      </c>
      <c r="G201" s="70">
        <v>0</v>
      </c>
      <c r="H201">
        <v>0</v>
      </c>
      <c r="I201" t="str">
        <f t="shared" si="75"/>
        <v>200175211</v>
      </c>
      <c r="J201">
        <v>0</v>
      </c>
      <c r="K201">
        <v>0</v>
      </c>
      <c r="L201" t="str">
        <f t="shared" si="76"/>
        <v>200175212</v>
      </c>
      <c r="M201" s="71">
        <v>0</v>
      </c>
      <c r="N201" s="71">
        <v>0</v>
      </c>
      <c r="O201" t="str">
        <f t="shared" si="77"/>
        <v>200175213</v>
      </c>
      <c r="P201" s="71">
        <v>0</v>
      </c>
      <c r="Q201" s="71">
        <v>0</v>
      </c>
      <c r="R201" t="str">
        <f t="shared" si="78"/>
        <v>200175214</v>
      </c>
      <c r="S201">
        <v>0</v>
      </c>
      <c r="T201">
        <v>0</v>
      </c>
      <c r="U201" t="str">
        <f t="shared" si="79"/>
        <v>200175215</v>
      </c>
      <c r="V201" s="71">
        <v>0</v>
      </c>
      <c r="W201" s="71">
        <v>0</v>
      </c>
      <c r="X201" t="str">
        <f t="shared" si="80"/>
        <v>200175216</v>
      </c>
      <c r="Y201" s="71">
        <v>0</v>
      </c>
      <c r="Z201" s="71">
        <v>0</v>
      </c>
      <c r="AA201">
        <f t="shared" si="81"/>
        <v>0</v>
      </c>
      <c r="AB201">
        <f t="shared" si="82"/>
        <v>0</v>
      </c>
    </row>
    <row r="202" spans="3:33" x14ac:dyDescent="0.25">
      <c r="C202" s="21">
        <v>1010471</v>
      </c>
      <c r="D202" s="22" t="s">
        <v>201</v>
      </c>
      <c r="E202" s="22" t="s">
        <v>342</v>
      </c>
      <c r="F202" t="str">
        <f t="shared" si="74"/>
        <v>101047110</v>
      </c>
      <c r="G202" s="70">
        <v>0</v>
      </c>
      <c r="H202">
        <v>0</v>
      </c>
      <c r="I202" t="str">
        <f t="shared" si="75"/>
        <v>101047111</v>
      </c>
      <c r="J202">
        <v>0</v>
      </c>
      <c r="K202">
        <v>0</v>
      </c>
      <c r="L202" t="str">
        <f t="shared" si="76"/>
        <v>101047112</v>
      </c>
      <c r="M202" s="71">
        <v>864</v>
      </c>
      <c r="N202" s="71">
        <v>0</v>
      </c>
      <c r="O202" t="str">
        <f t="shared" si="77"/>
        <v>101047113</v>
      </c>
      <c r="P202" s="71">
        <v>0</v>
      </c>
      <c r="Q202" s="71">
        <v>0</v>
      </c>
      <c r="R202" t="str">
        <f t="shared" si="78"/>
        <v>101047114</v>
      </c>
      <c r="S202">
        <v>1108</v>
      </c>
      <c r="T202">
        <v>0</v>
      </c>
      <c r="U202" t="str">
        <f t="shared" si="79"/>
        <v>101047115</v>
      </c>
      <c r="V202" s="71">
        <v>0</v>
      </c>
      <c r="W202" s="71">
        <v>0</v>
      </c>
      <c r="X202" t="str">
        <f t="shared" si="80"/>
        <v>101047116</v>
      </c>
      <c r="Y202" s="71">
        <v>500</v>
      </c>
      <c r="Z202" s="71">
        <v>0</v>
      </c>
      <c r="AA202">
        <f t="shared" si="81"/>
        <v>9091</v>
      </c>
      <c r="AB202">
        <f t="shared" si="82"/>
        <v>9</v>
      </c>
    </row>
    <row r="203" spans="3:33" x14ac:dyDescent="0.25">
      <c r="C203" s="21">
        <v>1010202</v>
      </c>
      <c r="D203" s="22" t="s">
        <v>217</v>
      </c>
      <c r="E203" s="22" t="s">
        <v>351</v>
      </c>
      <c r="F203" t="str">
        <f t="shared" si="74"/>
        <v>101020210</v>
      </c>
      <c r="G203" s="70">
        <v>4665</v>
      </c>
      <c r="H203">
        <v>4</v>
      </c>
      <c r="I203" t="str">
        <f t="shared" si="75"/>
        <v>101020211</v>
      </c>
      <c r="J203">
        <v>0</v>
      </c>
      <c r="K203">
        <v>0</v>
      </c>
      <c r="L203" t="str">
        <f t="shared" si="76"/>
        <v>101020212</v>
      </c>
      <c r="M203" s="71">
        <v>2534</v>
      </c>
      <c r="N203" s="71">
        <v>8</v>
      </c>
      <c r="O203" t="str">
        <f t="shared" si="77"/>
        <v>101020213</v>
      </c>
      <c r="P203" s="71">
        <v>0</v>
      </c>
      <c r="Q203" s="71">
        <v>0</v>
      </c>
      <c r="R203" t="str">
        <f t="shared" si="78"/>
        <v>101020214</v>
      </c>
      <c r="S203">
        <v>903</v>
      </c>
      <c r="T203">
        <v>0</v>
      </c>
      <c r="U203" t="str">
        <f t="shared" si="79"/>
        <v>101020215</v>
      </c>
      <c r="V203" s="71">
        <v>0</v>
      </c>
      <c r="W203" s="71">
        <v>0</v>
      </c>
      <c r="X203" t="str">
        <f t="shared" si="80"/>
        <v>101020216</v>
      </c>
      <c r="Y203" s="71">
        <v>1500</v>
      </c>
      <c r="Z203" s="71">
        <v>22</v>
      </c>
      <c r="AA203">
        <f t="shared" si="81"/>
        <v>11530</v>
      </c>
      <c r="AB203">
        <f t="shared" si="82"/>
        <v>38</v>
      </c>
    </row>
    <row r="204" spans="3:33" x14ac:dyDescent="0.25">
      <c r="C204" s="21">
        <v>2008253</v>
      </c>
      <c r="D204" s="22" t="s">
        <v>103</v>
      </c>
      <c r="E204" s="22" t="s">
        <v>269</v>
      </c>
      <c r="F204" t="str">
        <f t="shared" si="74"/>
        <v>200825310</v>
      </c>
      <c r="G204" s="70">
        <v>0</v>
      </c>
      <c r="H204">
        <v>0</v>
      </c>
      <c r="I204" t="str">
        <f t="shared" si="75"/>
        <v>200825311</v>
      </c>
      <c r="J204">
        <v>0</v>
      </c>
      <c r="K204">
        <v>0</v>
      </c>
      <c r="L204" t="str">
        <f t="shared" si="76"/>
        <v>200825312</v>
      </c>
      <c r="M204" s="71">
        <v>0</v>
      </c>
      <c r="N204" s="71">
        <v>0</v>
      </c>
      <c r="O204" t="str">
        <f t="shared" si="77"/>
        <v>200825313</v>
      </c>
      <c r="P204" s="71">
        <v>0</v>
      </c>
      <c r="Q204" s="71">
        <v>0</v>
      </c>
      <c r="R204" t="str">
        <f t="shared" si="78"/>
        <v>200825314</v>
      </c>
      <c r="S204">
        <v>0</v>
      </c>
      <c r="T204">
        <v>0</v>
      </c>
      <c r="U204" t="str">
        <f t="shared" si="79"/>
        <v>200825315</v>
      </c>
      <c r="V204" s="71">
        <v>0</v>
      </c>
      <c r="W204" s="71">
        <v>0</v>
      </c>
      <c r="X204" t="str">
        <f t="shared" si="80"/>
        <v>200825316</v>
      </c>
      <c r="Y204" s="71">
        <v>0</v>
      </c>
      <c r="Z204" s="71">
        <v>0</v>
      </c>
      <c r="AA204">
        <f t="shared" si="81"/>
        <v>0</v>
      </c>
      <c r="AB204">
        <f t="shared" si="82"/>
        <v>0</v>
      </c>
    </row>
    <row r="205" spans="3:33" x14ac:dyDescent="0.25">
      <c r="C205" s="21">
        <v>1003537</v>
      </c>
      <c r="D205" s="22" t="s">
        <v>75</v>
      </c>
      <c r="E205" s="22" t="s">
        <v>246</v>
      </c>
      <c r="F205" t="str">
        <f t="shared" si="74"/>
        <v>100353710</v>
      </c>
      <c r="G205" s="70">
        <v>0</v>
      </c>
      <c r="H205">
        <v>0</v>
      </c>
      <c r="I205" t="str">
        <f t="shared" si="75"/>
        <v>100353711</v>
      </c>
      <c r="J205">
        <v>0</v>
      </c>
      <c r="K205">
        <v>0</v>
      </c>
      <c r="L205" t="str">
        <f t="shared" si="76"/>
        <v>100353712</v>
      </c>
      <c r="M205" s="71">
        <v>0</v>
      </c>
      <c r="N205" s="71">
        <v>0</v>
      </c>
      <c r="O205" t="str">
        <f t="shared" si="77"/>
        <v>100353713</v>
      </c>
      <c r="P205" s="71">
        <v>0</v>
      </c>
      <c r="Q205" s="71">
        <v>0</v>
      </c>
      <c r="R205" t="str">
        <f t="shared" si="78"/>
        <v>100353714</v>
      </c>
      <c r="S205">
        <v>0</v>
      </c>
      <c r="T205">
        <v>0</v>
      </c>
      <c r="U205" t="str">
        <f t="shared" si="79"/>
        <v>100353715</v>
      </c>
      <c r="V205" s="71">
        <v>0</v>
      </c>
      <c r="W205" s="71">
        <v>0</v>
      </c>
      <c r="X205" t="str">
        <f t="shared" si="80"/>
        <v>100353716</v>
      </c>
      <c r="Y205" s="71">
        <v>0</v>
      </c>
      <c r="Z205" s="71">
        <v>0</v>
      </c>
      <c r="AA205">
        <f t="shared" si="81"/>
        <v>758</v>
      </c>
      <c r="AB205">
        <f t="shared" si="82"/>
        <v>0</v>
      </c>
    </row>
    <row r="206" spans="3:33" x14ac:dyDescent="0.25">
      <c r="C206" s="21">
        <v>1022990</v>
      </c>
      <c r="D206" s="22" t="s">
        <v>100</v>
      </c>
      <c r="E206" s="22" t="s">
        <v>266</v>
      </c>
      <c r="F206" t="str">
        <f t="shared" si="74"/>
        <v>102299010</v>
      </c>
      <c r="G206" s="70">
        <v>0</v>
      </c>
      <c r="H206">
        <v>0</v>
      </c>
      <c r="I206" t="str">
        <f t="shared" si="75"/>
        <v>102299011</v>
      </c>
      <c r="J206">
        <v>0</v>
      </c>
      <c r="K206">
        <v>0</v>
      </c>
      <c r="L206" t="str">
        <f t="shared" si="76"/>
        <v>102299012</v>
      </c>
      <c r="M206" s="71">
        <v>0</v>
      </c>
      <c r="N206" s="71">
        <v>0</v>
      </c>
      <c r="O206" t="str">
        <f t="shared" si="77"/>
        <v>102299013</v>
      </c>
      <c r="P206" s="71">
        <v>0</v>
      </c>
      <c r="Q206" s="71">
        <v>0</v>
      </c>
      <c r="R206" t="str">
        <f t="shared" si="78"/>
        <v>102299014</v>
      </c>
      <c r="S206">
        <v>0</v>
      </c>
      <c r="T206">
        <v>0</v>
      </c>
      <c r="U206" t="str">
        <f t="shared" si="79"/>
        <v>102299015</v>
      </c>
      <c r="V206" s="71">
        <v>0</v>
      </c>
      <c r="W206" s="71">
        <v>0</v>
      </c>
      <c r="X206" t="str">
        <f t="shared" si="80"/>
        <v>102299016</v>
      </c>
      <c r="Y206" s="71">
        <v>0</v>
      </c>
      <c r="Z206" s="71">
        <v>0</v>
      </c>
      <c r="AA206">
        <f t="shared" si="81"/>
        <v>0</v>
      </c>
      <c r="AB206">
        <f t="shared" si="82"/>
        <v>0</v>
      </c>
    </row>
    <row r="207" spans="3:33" x14ac:dyDescent="0.25">
      <c r="C207" s="21">
        <v>2007661</v>
      </c>
      <c r="D207" s="22" t="s">
        <v>193</v>
      </c>
      <c r="E207" s="22" t="s">
        <v>336</v>
      </c>
      <c r="F207" t="str">
        <f t="shared" si="74"/>
        <v>200766110</v>
      </c>
      <c r="G207" s="70">
        <v>864</v>
      </c>
      <c r="H207">
        <v>0</v>
      </c>
      <c r="I207" t="str">
        <f t="shared" si="75"/>
        <v>200766111</v>
      </c>
      <c r="J207">
        <v>0</v>
      </c>
      <c r="K207">
        <v>0</v>
      </c>
      <c r="L207" t="str">
        <f t="shared" si="76"/>
        <v>200766112</v>
      </c>
      <c r="M207" s="71">
        <v>0</v>
      </c>
      <c r="N207" s="71">
        <v>0</v>
      </c>
      <c r="O207" t="str">
        <f t="shared" si="77"/>
        <v>200766113</v>
      </c>
      <c r="P207" s="71">
        <v>0</v>
      </c>
      <c r="Q207" s="71">
        <v>0</v>
      </c>
      <c r="R207" t="str">
        <f t="shared" si="78"/>
        <v>200766114</v>
      </c>
      <c r="S207">
        <v>0</v>
      </c>
      <c r="T207">
        <v>0</v>
      </c>
      <c r="U207" t="str">
        <f t="shared" si="79"/>
        <v>200766115</v>
      </c>
      <c r="V207" s="71">
        <v>0</v>
      </c>
      <c r="W207" s="71">
        <v>0</v>
      </c>
      <c r="X207" t="str">
        <f t="shared" si="80"/>
        <v>200766116</v>
      </c>
      <c r="Y207" s="71">
        <v>500</v>
      </c>
      <c r="Z207" s="71">
        <v>0</v>
      </c>
      <c r="AA207">
        <f t="shared" si="81"/>
        <v>10775</v>
      </c>
      <c r="AB207">
        <f t="shared" si="82"/>
        <v>12</v>
      </c>
    </row>
    <row r="208" spans="3:33" x14ac:dyDescent="0.25">
      <c r="C208" s="21">
        <v>1010191</v>
      </c>
      <c r="D208" s="22" t="s">
        <v>136</v>
      </c>
      <c r="E208" s="22" t="s">
        <v>296</v>
      </c>
      <c r="F208" t="str">
        <f t="shared" si="74"/>
        <v>101019110</v>
      </c>
      <c r="G208" s="70">
        <v>0</v>
      </c>
      <c r="H208">
        <v>0</v>
      </c>
      <c r="I208" t="str">
        <f t="shared" si="75"/>
        <v>101019111</v>
      </c>
      <c r="J208">
        <v>0</v>
      </c>
      <c r="K208">
        <v>0</v>
      </c>
      <c r="L208" t="str">
        <f t="shared" si="76"/>
        <v>101019112</v>
      </c>
      <c r="M208" s="71">
        <v>0</v>
      </c>
      <c r="N208" s="71">
        <v>0</v>
      </c>
      <c r="O208" t="str">
        <f t="shared" si="77"/>
        <v>101019113</v>
      </c>
      <c r="P208" s="71">
        <v>0</v>
      </c>
      <c r="Q208" s="71">
        <v>0</v>
      </c>
      <c r="R208" t="str">
        <f t="shared" si="78"/>
        <v>101019114</v>
      </c>
      <c r="S208">
        <v>0</v>
      </c>
      <c r="T208">
        <v>0</v>
      </c>
      <c r="U208" t="str">
        <f t="shared" si="79"/>
        <v>101019115</v>
      </c>
      <c r="V208" s="71">
        <v>0</v>
      </c>
      <c r="W208" s="71">
        <v>0</v>
      </c>
      <c r="X208" t="str">
        <f t="shared" si="80"/>
        <v>101019116</v>
      </c>
      <c r="Y208" s="71">
        <v>0</v>
      </c>
      <c r="Z208" s="71">
        <v>0</v>
      </c>
      <c r="AA208">
        <f t="shared" si="81"/>
        <v>1724</v>
      </c>
      <c r="AB208">
        <f t="shared" si="82"/>
        <v>0</v>
      </c>
    </row>
    <row r="209" spans="3:28" x14ac:dyDescent="0.25">
      <c r="C209" s="21">
        <v>1005846</v>
      </c>
      <c r="D209" s="22" t="s">
        <v>85</v>
      </c>
      <c r="E209" s="22" t="s">
        <v>256</v>
      </c>
      <c r="F209" t="str">
        <f t="shared" si="74"/>
        <v>100584610</v>
      </c>
      <c r="G209" s="70">
        <v>0</v>
      </c>
      <c r="H209">
        <v>0</v>
      </c>
      <c r="I209" t="str">
        <f t="shared" si="75"/>
        <v>100584611</v>
      </c>
      <c r="J209">
        <v>0</v>
      </c>
      <c r="K209">
        <v>0</v>
      </c>
      <c r="L209" t="str">
        <f t="shared" si="76"/>
        <v>100584612</v>
      </c>
      <c r="M209" s="71">
        <v>0</v>
      </c>
      <c r="N209" s="71">
        <v>0</v>
      </c>
      <c r="O209" t="str">
        <f t="shared" si="77"/>
        <v>100584613</v>
      </c>
      <c r="P209" s="71">
        <v>2217</v>
      </c>
      <c r="Q209" s="71">
        <v>4</v>
      </c>
      <c r="R209" t="str">
        <f t="shared" si="78"/>
        <v>100584614</v>
      </c>
      <c r="S209">
        <v>0</v>
      </c>
      <c r="T209">
        <v>0</v>
      </c>
      <c r="U209" t="str">
        <f t="shared" si="79"/>
        <v>100584615</v>
      </c>
      <c r="V209" s="71">
        <v>0</v>
      </c>
      <c r="W209" s="71">
        <v>0</v>
      </c>
      <c r="X209" t="str">
        <f t="shared" si="80"/>
        <v>100584616</v>
      </c>
      <c r="Y209" s="71">
        <v>0</v>
      </c>
      <c r="Z209" s="71">
        <v>0</v>
      </c>
      <c r="AA209">
        <f t="shared" si="81"/>
        <v>4060</v>
      </c>
      <c r="AB209">
        <f t="shared" si="82"/>
        <v>4</v>
      </c>
    </row>
    <row r="210" spans="3:28" x14ac:dyDescent="0.25">
      <c r="C210" s="21">
        <v>1013056</v>
      </c>
      <c r="D210" s="22" t="s">
        <v>212</v>
      </c>
      <c r="E210" s="22" t="s">
        <v>250</v>
      </c>
      <c r="F210" t="str">
        <f t="shared" si="74"/>
        <v>101305610</v>
      </c>
      <c r="G210" s="70">
        <v>2419</v>
      </c>
      <c r="H210">
        <v>0</v>
      </c>
      <c r="I210" t="str">
        <f t="shared" si="75"/>
        <v>101305611</v>
      </c>
      <c r="J210">
        <v>0</v>
      </c>
      <c r="K210">
        <v>0</v>
      </c>
      <c r="L210" t="str">
        <f t="shared" si="76"/>
        <v>101305612</v>
      </c>
      <c r="M210" s="71">
        <v>0</v>
      </c>
      <c r="N210" s="71">
        <v>0</v>
      </c>
      <c r="O210" t="str">
        <f t="shared" si="77"/>
        <v>101305613</v>
      </c>
      <c r="P210" s="71">
        <v>0</v>
      </c>
      <c r="Q210" s="71">
        <v>0</v>
      </c>
      <c r="R210" t="str">
        <f t="shared" si="78"/>
        <v>101305614</v>
      </c>
      <c r="S210">
        <v>0</v>
      </c>
      <c r="T210">
        <v>0</v>
      </c>
      <c r="U210" t="str">
        <f t="shared" si="79"/>
        <v>101305615</v>
      </c>
      <c r="V210" s="71">
        <v>0</v>
      </c>
      <c r="W210" s="71">
        <v>0</v>
      </c>
      <c r="X210" t="str">
        <f t="shared" si="80"/>
        <v>101305616</v>
      </c>
      <c r="Y210" s="71">
        <v>1500</v>
      </c>
      <c r="Z210" s="71">
        <v>0</v>
      </c>
      <c r="AA210">
        <f t="shared" si="81"/>
        <v>7823</v>
      </c>
      <c r="AB210">
        <f t="shared" si="82"/>
        <v>16</v>
      </c>
    </row>
    <row r="211" spans="3:28" x14ac:dyDescent="0.25">
      <c r="C211" s="21">
        <v>1020125</v>
      </c>
      <c r="D211" s="22" t="s">
        <v>170</v>
      </c>
      <c r="E211" s="22" t="s">
        <v>320</v>
      </c>
      <c r="F211" t="str">
        <f t="shared" si="74"/>
        <v>102012510</v>
      </c>
      <c r="G211" s="70">
        <v>0</v>
      </c>
      <c r="H211">
        <v>0</v>
      </c>
      <c r="I211" t="str">
        <f t="shared" si="75"/>
        <v>102012511</v>
      </c>
      <c r="J211">
        <v>0</v>
      </c>
      <c r="K211">
        <v>0</v>
      </c>
      <c r="L211" t="str">
        <f t="shared" si="76"/>
        <v>102012512</v>
      </c>
      <c r="M211" s="71">
        <v>0</v>
      </c>
      <c r="N211" s="71">
        <v>0</v>
      </c>
      <c r="O211" t="str">
        <f t="shared" si="77"/>
        <v>102012513</v>
      </c>
      <c r="P211" s="71">
        <v>0</v>
      </c>
      <c r="Q211" s="71">
        <v>0</v>
      </c>
      <c r="R211" t="str">
        <f t="shared" si="78"/>
        <v>102012514</v>
      </c>
      <c r="S211">
        <v>663</v>
      </c>
      <c r="T211">
        <v>0</v>
      </c>
      <c r="U211" t="str">
        <f t="shared" si="79"/>
        <v>102012515</v>
      </c>
      <c r="V211" s="71">
        <v>0</v>
      </c>
      <c r="W211" s="71">
        <v>0</v>
      </c>
      <c r="X211" t="str">
        <f t="shared" si="80"/>
        <v>102012516</v>
      </c>
      <c r="Y211" s="71">
        <v>0</v>
      </c>
      <c r="Z211" s="71">
        <v>0</v>
      </c>
      <c r="AA211">
        <f t="shared" si="81"/>
        <v>2011</v>
      </c>
      <c r="AB211">
        <f t="shared" si="82"/>
        <v>0</v>
      </c>
    </row>
    <row r="212" spans="3:28" x14ac:dyDescent="0.25">
      <c r="C212" s="21">
        <v>2002819</v>
      </c>
      <c r="D212" s="22" t="s">
        <v>175</v>
      </c>
      <c r="E212" s="22" t="s">
        <v>323</v>
      </c>
      <c r="F212" t="str">
        <f t="shared" si="74"/>
        <v>200281910</v>
      </c>
      <c r="G212" s="70">
        <v>0</v>
      </c>
      <c r="H212">
        <v>0</v>
      </c>
      <c r="I212" t="str">
        <f t="shared" si="75"/>
        <v>200281911</v>
      </c>
      <c r="J212">
        <v>0</v>
      </c>
      <c r="K212">
        <v>0</v>
      </c>
      <c r="L212" t="str">
        <f t="shared" si="76"/>
        <v>200281912</v>
      </c>
      <c r="M212" s="71">
        <v>0</v>
      </c>
      <c r="N212" s="71">
        <v>0</v>
      </c>
      <c r="O212" t="str">
        <f t="shared" si="77"/>
        <v>200281913</v>
      </c>
      <c r="P212" s="71">
        <v>0</v>
      </c>
      <c r="Q212" s="71">
        <v>0</v>
      </c>
      <c r="R212" t="str">
        <f t="shared" si="78"/>
        <v>200281914</v>
      </c>
      <c r="S212">
        <v>0</v>
      </c>
      <c r="T212">
        <v>0</v>
      </c>
      <c r="U212" t="str">
        <f t="shared" si="79"/>
        <v>200281915</v>
      </c>
      <c r="V212" s="71">
        <v>0</v>
      </c>
      <c r="W212" s="71">
        <v>0</v>
      </c>
      <c r="X212" t="str">
        <f t="shared" si="80"/>
        <v>200281916</v>
      </c>
      <c r="Y212" s="71">
        <v>0</v>
      </c>
      <c r="Z212" s="71">
        <v>0</v>
      </c>
      <c r="AA212">
        <f t="shared" si="81"/>
        <v>0</v>
      </c>
      <c r="AB212">
        <f t="shared" si="82"/>
        <v>0</v>
      </c>
    </row>
    <row r="213" spans="3:28" x14ac:dyDescent="0.25">
      <c r="C213" s="21">
        <v>2007806</v>
      </c>
      <c r="D213" s="22" t="s">
        <v>148</v>
      </c>
      <c r="E213" s="22" t="s">
        <v>304</v>
      </c>
      <c r="F213" t="str">
        <f t="shared" si="74"/>
        <v>200780610</v>
      </c>
      <c r="G213" s="70">
        <v>0</v>
      </c>
      <c r="H213">
        <v>0</v>
      </c>
      <c r="I213" t="str">
        <f t="shared" si="75"/>
        <v>200780611</v>
      </c>
      <c r="J213">
        <v>0</v>
      </c>
      <c r="K213">
        <v>0</v>
      </c>
      <c r="L213" t="str">
        <f t="shared" si="76"/>
        <v>200780612</v>
      </c>
      <c r="M213" s="71">
        <v>0</v>
      </c>
      <c r="N213" s="71">
        <v>0</v>
      </c>
      <c r="O213" t="str">
        <f t="shared" si="77"/>
        <v>200780613</v>
      </c>
      <c r="P213" s="71">
        <v>0</v>
      </c>
      <c r="Q213" s="71">
        <v>0</v>
      </c>
      <c r="R213" t="str">
        <f t="shared" si="78"/>
        <v>200780614</v>
      </c>
      <c r="S213">
        <v>0</v>
      </c>
      <c r="T213">
        <v>0</v>
      </c>
      <c r="U213" t="str">
        <f t="shared" si="79"/>
        <v>200780615</v>
      </c>
      <c r="V213" s="71">
        <v>0</v>
      </c>
      <c r="W213" s="71">
        <v>0</v>
      </c>
      <c r="X213" t="str">
        <f t="shared" si="80"/>
        <v>200780616</v>
      </c>
      <c r="Y213" s="71">
        <v>0</v>
      </c>
      <c r="Z213" s="71">
        <v>0</v>
      </c>
      <c r="AA213">
        <f t="shared" si="81"/>
        <v>0</v>
      </c>
      <c r="AB213">
        <f t="shared" si="82"/>
        <v>0</v>
      </c>
    </row>
    <row r="214" spans="3:28" x14ac:dyDescent="0.25">
      <c r="C214" s="21">
        <v>1015271</v>
      </c>
      <c r="D214" s="22" t="s">
        <v>143</v>
      </c>
      <c r="E214" s="22" t="s">
        <v>252</v>
      </c>
      <c r="F214" t="str">
        <f t="shared" si="74"/>
        <v>101527110</v>
      </c>
      <c r="G214" s="70">
        <v>0</v>
      </c>
      <c r="H214">
        <v>0</v>
      </c>
      <c r="I214" t="str">
        <f t="shared" si="75"/>
        <v>101527111</v>
      </c>
      <c r="J214">
        <v>0</v>
      </c>
      <c r="K214">
        <v>0</v>
      </c>
      <c r="L214" t="str">
        <f t="shared" si="76"/>
        <v>101527112</v>
      </c>
      <c r="M214" s="71">
        <v>0</v>
      </c>
      <c r="N214" s="71">
        <v>0</v>
      </c>
      <c r="O214" t="str">
        <f t="shared" si="77"/>
        <v>101527113</v>
      </c>
      <c r="P214" s="71">
        <v>0</v>
      </c>
      <c r="Q214" s="71">
        <v>0</v>
      </c>
      <c r="R214" t="str">
        <f t="shared" si="78"/>
        <v>101527114</v>
      </c>
      <c r="S214">
        <v>815</v>
      </c>
      <c r="T214">
        <v>0</v>
      </c>
      <c r="U214" t="str">
        <f t="shared" si="79"/>
        <v>101527115</v>
      </c>
      <c r="V214" s="71">
        <v>0</v>
      </c>
      <c r="W214" s="71">
        <v>0</v>
      </c>
      <c r="X214" t="str">
        <f t="shared" si="80"/>
        <v>101527116</v>
      </c>
      <c r="Y214" s="71">
        <v>0</v>
      </c>
      <c r="Z214" s="71">
        <v>0</v>
      </c>
      <c r="AA214">
        <f t="shared" si="81"/>
        <v>2228</v>
      </c>
      <c r="AB214">
        <f t="shared" si="82"/>
        <v>0</v>
      </c>
    </row>
    <row r="215" spans="3:28" x14ac:dyDescent="0.25">
      <c r="C215" s="21">
        <v>1008561</v>
      </c>
      <c r="D215" s="22" t="s">
        <v>118</v>
      </c>
      <c r="E215" s="22" t="s">
        <v>282</v>
      </c>
      <c r="F215" t="str">
        <f t="shared" si="74"/>
        <v>100856110</v>
      </c>
      <c r="G215" s="70">
        <v>0</v>
      </c>
      <c r="H215">
        <v>0</v>
      </c>
      <c r="I215" t="str">
        <f t="shared" si="75"/>
        <v>100856111</v>
      </c>
      <c r="J215">
        <v>0</v>
      </c>
      <c r="K215">
        <v>0</v>
      </c>
      <c r="L215" t="str">
        <f t="shared" si="76"/>
        <v>100856112</v>
      </c>
      <c r="M215" s="71">
        <v>0</v>
      </c>
      <c r="N215" s="71">
        <v>0</v>
      </c>
      <c r="O215" t="str">
        <f t="shared" si="77"/>
        <v>100856113</v>
      </c>
      <c r="P215" s="71">
        <v>0</v>
      </c>
      <c r="Q215" s="71">
        <v>0</v>
      </c>
      <c r="R215" t="str">
        <f t="shared" si="78"/>
        <v>100856114</v>
      </c>
      <c r="S215">
        <v>0</v>
      </c>
      <c r="T215">
        <v>0</v>
      </c>
      <c r="U215" t="str">
        <f t="shared" si="79"/>
        <v>100856115</v>
      </c>
      <c r="V215" s="71">
        <v>0</v>
      </c>
      <c r="W215" s="71">
        <v>0</v>
      </c>
      <c r="X215" t="str">
        <f t="shared" si="80"/>
        <v>100856116</v>
      </c>
      <c r="Y215" s="71">
        <v>0</v>
      </c>
      <c r="Z215" s="71">
        <v>0</v>
      </c>
      <c r="AA215">
        <f t="shared" si="81"/>
        <v>0</v>
      </c>
      <c r="AB215">
        <f t="shared" si="82"/>
        <v>0</v>
      </c>
    </row>
    <row r="216" spans="3:28" x14ac:dyDescent="0.25">
      <c r="C216" s="21">
        <v>1008567</v>
      </c>
      <c r="D216" s="22" t="s">
        <v>169</v>
      </c>
      <c r="E216" s="22" t="s">
        <v>261</v>
      </c>
      <c r="F216" t="str">
        <f t="shared" si="74"/>
        <v>100856710</v>
      </c>
      <c r="G216" s="70">
        <v>0</v>
      </c>
      <c r="H216">
        <v>0</v>
      </c>
      <c r="I216" t="str">
        <f t="shared" si="75"/>
        <v>100856711</v>
      </c>
      <c r="J216">
        <v>0</v>
      </c>
      <c r="K216">
        <v>0</v>
      </c>
      <c r="L216" t="str">
        <f t="shared" si="76"/>
        <v>100856712</v>
      </c>
      <c r="M216" s="71">
        <v>0</v>
      </c>
      <c r="N216" s="71">
        <v>0</v>
      </c>
      <c r="O216" t="str">
        <f t="shared" si="77"/>
        <v>100856713</v>
      </c>
      <c r="P216" s="71">
        <v>0</v>
      </c>
      <c r="Q216" s="71">
        <v>0</v>
      </c>
      <c r="R216" t="str">
        <f t="shared" si="78"/>
        <v>100856714</v>
      </c>
      <c r="S216">
        <v>0</v>
      </c>
      <c r="T216">
        <v>0</v>
      </c>
      <c r="U216" t="str">
        <f t="shared" si="79"/>
        <v>100856715</v>
      </c>
      <c r="V216" s="71">
        <v>0</v>
      </c>
      <c r="W216" s="71">
        <v>0</v>
      </c>
      <c r="X216" t="str">
        <f t="shared" si="80"/>
        <v>100856716</v>
      </c>
      <c r="Y216" s="71">
        <v>0</v>
      </c>
      <c r="Z216" s="71">
        <v>0</v>
      </c>
      <c r="AA216">
        <f t="shared" si="81"/>
        <v>0</v>
      </c>
      <c r="AB216">
        <f t="shared" si="82"/>
        <v>0</v>
      </c>
    </row>
    <row r="217" spans="3:28" x14ac:dyDescent="0.25">
      <c r="C217" s="21">
        <v>2007724</v>
      </c>
      <c r="D217" s="22" t="s">
        <v>162</v>
      </c>
      <c r="E217" s="22" t="s">
        <v>316</v>
      </c>
      <c r="F217" t="str">
        <f t="shared" si="74"/>
        <v>200772410</v>
      </c>
      <c r="G217" s="70">
        <v>0</v>
      </c>
      <c r="H217">
        <v>0</v>
      </c>
      <c r="I217" t="str">
        <f t="shared" si="75"/>
        <v>200772411</v>
      </c>
      <c r="J217">
        <v>0</v>
      </c>
      <c r="K217">
        <v>0</v>
      </c>
      <c r="L217" t="str">
        <f t="shared" si="76"/>
        <v>200772412</v>
      </c>
      <c r="M217" s="71">
        <v>0</v>
      </c>
      <c r="N217" s="71">
        <v>0</v>
      </c>
      <c r="O217" t="str">
        <f t="shared" si="77"/>
        <v>200772413</v>
      </c>
      <c r="P217" s="71">
        <v>0</v>
      </c>
      <c r="Q217" s="71">
        <v>0</v>
      </c>
      <c r="R217" t="str">
        <f t="shared" si="78"/>
        <v>200772414</v>
      </c>
      <c r="S217">
        <v>950</v>
      </c>
      <c r="T217">
        <v>0</v>
      </c>
      <c r="U217" t="str">
        <f t="shared" si="79"/>
        <v>200772415</v>
      </c>
      <c r="V217" s="71">
        <v>0</v>
      </c>
      <c r="W217" s="71">
        <v>0</v>
      </c>
      <c r="X217" t="str">
        <f t="shared" si="80"/>
        <v>200772416</v>
      </c>
      <c r="Y217" s="71">
        <v>0</v>
      </c>
      <c r="Z217" s="71">
        <v>0</v>
      </c>
      <c r="AA217">
        <f t="shared" si="81"/>
        <v>0</v>
      </c>
      <c r="AB217">
        <f t="shared" si="82"/>
        <v>0</v>
      </c>
    </row>
    <row r="218" spans="3:28" x14ac:dyDescent="0.25">
      <c r="C218" s="21">
        <v>1001087</v>
      </c>
      <c r="D218" s="22" t="s">
        <v>84</v>
      </c>
      <c r="E218" s="22" t="s">
        <v>255</v>
      </c>
      <c r="F218" t="str">
        <f t="shared" si="74"/>
        <v>100108710</v>
      </c>
      <c r="G218" s="70">
        <v>5000</v>
      </c>
      <c r="H218">
        <v>21</v>
      </c>
      <c r="I218" t="str">
        <f t="shared" si="75"/>
        <v>100108711</v>
      </c>
      <c r="J218">
        <v>0</v>
      </c>
      <c r="K218">
        <v>0</v>
      </c>
      <c r="L218" t="str">
        <f t="shared" si="76"/>
        <v>100108712</v>
      </c>
      <c r="M218" s="71">
        <v>0</v>
      </c>
      <c r="N218" s="71">
        <v>0</v>
      </c>
      <c r="O218" t="str">
        <f t="shared" si="77"/>
        <v>100108713</v>
      </c>
      <c r="P218" s="71">
        <v>0</v>
      </c>
      <c r="Q218" s="71">
        <v>0</v>
      </c>
      <c r="R218" t="str">
        <f t="shared" si="78"/>
        <v>100108714</v>
      </c>
      <c r="S218">
        <v>0</v>
      </c>
      <c r="T218">
        <v>0</v>
      </c>
      <c r="U218" t="str">
        <f t="shared" si="79"/>
        <v>100108715</v>
      </c>
      <c r="V218" s="71">
        <v>2534</v>
      </c>
      <c r="W218" s="71">
        <v>2</v>
      </c>
      <c r="X218" t="str">
        <f t="shared" si="80"/>
        <v>100108716</v>
      </c>
      <c r="Y218" s="71">
        <v>1500</v>
      </c>
      <c r="Z218" s="71">
        <v>0</v>
      </c>
      <c r="AA218">
        <f t="shared" si="81"/>
        <v>8098</v>
      </c>
      <c r="AB218">
        <f t="shared" si="82"/>
        <v>25</v>
      </c>
    </row>
    <row r="219" spans="3:28" x14ac:dyDescent="0.25">
      <c r="C219" s="21">
        <v>2007028</v>
      </c>
      <c r="D219" s="22" t="s">
        <v>114</v>
      </c>
      <c r="E219" s="22" t="s">
        <v>279</v>
      </c>
      <c r="F219" t="str">
        <f t="shared" si="74"/>
        <v>200702810</v>
      </c>
      <c r="G219" s="70">
        <v>0</v>
      </c>
      <c r="H219">
        <v>0</v>
      </c>
      <c r="I219" t="str">
        <f t="shared" si="75"/>
        <v>200702811</v>
      </c>
      <c r="J219">
        <v>0</v>
      </c>
      <c r="K219">
        <v>0</v>
      </c>
      <c r="L219" t="str">
        <f t="shared" si="76"/>
        <v>200702812</v>
      </c>
      <c r="M219" s="71">
        <v>0</v>
      </c>
      <c r="N219" s="71">
        <v>0</v>
      </c>
      <c r="O219" t="str">
        <f t="shared" si="77"/>
        <v>200702813</v>
      </c>
      <c r="P219" s="71">
        <v>0</v>
      </c>
      <c r="Q219" s="71">
        <v>0</v>
      </c>
      <c r="R219" t="str">
        <f t="shared" si="78"/>
        <v>200702814</v>
      </c>
      <c r="S219">
        <v>0</v>
      </c>
      <c r="T219">
        <v>0</v>
      </c>
      <c r="U219" t="str">
        <f t="shared" si="79"/>
        <v>200702815</v>
      </c>
      <c r="V219" s="71">
        <v>0</v>
      </c>
      <c r="W219" s="71">
        <v>0</v>
      </c>
      <c r="X219" t="str">
        <f t="shared" si="80"/>
        <v>200702816</v>
      </c>
      <c r="Y219" s="71">
        <v>0</v>
      </c>
      <c r="Z219" s="71">
        <v>0</v>
      </c>
      <c r="AA219">
        <f t="shared" si="81"/>
        <v>0</v>
      </c>
      <c r="AB219">
        <f t="shared" si="82"/>
        <v>0</v>
      </c>
    </row>
    <row r="220" spans="3:28" x14ac:dyDescent="0.25">
      <c r="C220" s="21">
        <v>1016842</v>
      </c>
      <c r="D220" s="22" t="s">
        <v>204</v>
      </c>
      <c r="E220" s="22" t="s">
        <v>252</v>
      </c>
      <c r="F220" t="str">
        <f t="shared" si="74"/>
        <v>101684210</v>
      </c>
      <c r="G220" s="70">
        <v>0</v>
      </c>
      <c r="H220">
        <v>0</v>
      </c>
      <c r="I220" t="str">
        <f t="shared" si="75"/>
        <v>101684211</v>
      </c>
      <c r="J220">
        <v>0</v>
      </c>
      <c r="K220">
        <v>0</v>
      </c>
      <c r="L220" t="str">
        <f t="shared" si="76"/>
        <v>101684212</v>
      </c>
      <c r="M220" s="71">
        <v>0</v>
      </c>
      <c r="N220" s="71">
        <v>0</v>
      </c>
      <c r="O220" t="str">
        <f t="shared" si="77"/>
        <v>101684213</v>
      </c>
      <c r="P220" s="71">
        <v>0</v>
      </c>
      <c r="Q220" s="71">
        <v>0</v>
      </c>
      <c r="R220" t="str">
        <f t="shared" si="78"/>
        <v>101684214</v>
      </c>
      <c r="S220">
        <v>857</v>
      </c>
      <c r="T220">
        <v>0</v>
      </c>
      <c r="U220" t="str">
        <f t="shared" si="79"/>
        <v>101684215</v>
      </c>
      <c r="V220" s="71">
        <v>1663</v>
      </c>
      <c r="W220" s="71">
        <v>1</v>
      </c>
      <c r="X220" t="str">
        <f t="shared" si="80"/>
        <v>101684216</v>
      </c>
      <c r="Y220" s="71">
        <v>0</v>
      </c>
      <c r="Z220" s="71">
        <v>0</v>
      </c>
      <c r="AA220">
        <f t="shared" si="81"/>
        <v>5172</v>
      </c>
      <c r="AB220">
        <f t="shared" si="82"/>
        <v>2</v>
      </c>
    </row>
    <row r="221" spans="3:28" x14ac:dyDescent="0.25">
      <c r="C221" s="21">
        <v>1005885</v>
      </c>
      <c r="D221" s="22" t="s">
        <v>76</v>
      </c>
      <c r="E221" s="22" t="s">
        <v>247</v>
      </c>
      <c r="F221" t="str">
        <f t="shared" si="74"/>
        <v>100588510</v>
      </c>
      <c r="G221" s="70">
        <v>0</v>
      </c>
      <c r="H221">
        <v>0</v>
      </c>
      <c r="I221" t="str">
        <f t="shared" si="75"/>
        <v>100588511</v>
      </c>
      <c r="J221">
        <v>0</v>
      </c>
      <c r="K221">
        <v>0</v>
      </c>
      <c r="L221" t="str">
        <f t="shared" si="76"/>
        <v>100588512</v>
      </c>
      <c r="M221" s="71">
        <v>0</v>
      </c>
      <c r="N221" s="71">
        <v>0</v>
      </c>
      <c r="O221" t="str">
        <f t="shared" si="77"/>
        <v>100588513</v>
      </c>
      <c r="P221" s="71">
        <v>0</v>
      </c>
      <c r="Q221" s="71">
        <v>0</v>
      </c>
      <c r="R221" t="str">
        <f t="shared" si="78"/>
        <v>100588514</v>
      </c>
      <c r="S221">
        <v>0</v>
      </c>
      <c r="T221">
        <v>0</v>
      </c>
      <c r="U221" t="str">
        <f t="shared" si="79"/>
        <v>100588515</v>
      </c>
      <c r="V221" s="71">
        <v>0</v>
      </c>
      <c r="W221" s="71">
        <v>0</v>
      </c>
      <c r="X221" t="str">
        <f t="shared" si="80"/>
        <v>100588516</v>
      </c>
      <c r="Y221" s="71">
        <v>0</v>
      </c>
      <c r="Z221" s="71">
        <v>0</v>
      </c>
      <c r="AA221">
        <f t="shared" si="81"/>
        <v>0</v>
      </c>
      <c r="AB221">
        <f t="shared" si="82"/>
        <v>0</v>
      </c>
    </row>
    <row r="222" spans="3:28" x14ac:dyDescent="0.25">
      <c r="C222" s="21">
        <v>2008723</v>
      </c>
      <c r="D222" s="22" t="s">
        <v>219</v>
      </c>
      <c r="E222" s="22" t="s">
        <v>352</v>
      </c>
      <c r="F222" t="str">
        <f t="shared" si="74"/>
        <v>200872310</v>
      </c>
      <c r="G222" s="70">
        <v>0</v>
      </c>
      <c r="H222">
        <v>0</v>
      </c>
      <c r="I222" t="str">
        <f t="shared" si="75"/>
        <v>200872311</v>
      </c>
      <c r="J222">
        <v>0</v>
      </c>
      <c r="K222">
        <v>0</v>
      </c>
      <c r="L222" t="str">
        <f t="shared" si="76"/>
        <v>200872312</v>
      </c>
      <c r="M222" s="71">
        <v>0</v>
      </c>
      <c r="N222" s="71">
        <v>0</v>
      </c>
      <c r="O222" t="str">
        <f t="shared" si="77"/>
        <v>200872313</v>
      </c>
      <c r="P222" s="71">
        <v>0</v>
      </c>
      <c r="Q222" s="71">
        <v>0</v>
      </c>
      <c r="R222" t="str">
        <f t="shared" si="78"/>
        <v>200872314</v>
      </c>
      <c r="S222">
        <v>0</v>
      </c>
      <c r="T222">
        <v>0</v>
      </c>
      <c r="U222" t="str">
        <f t="shared" si="79"/>
        <v>200872315</v>
      </c>
      <c r="V222" s="71">
        <v>0</v>
      </c>
      <c r="W222" s="71">
        <v>0</v>
      </c>
      <c r="X222" t="str">
        <f t="shared" si="80"/>
        <v>200872316</v>
      </c>
      <c r="Y222" s="71">
        <v>0</v>
      </c>
      <c r="Z222" s="71">
        <v>0</v>
      </c>
      <c r="AA222">
        <f t="shared" si="81"/>
        <v>5098</v>
      </c>
      <c r="AB222">
        <f t="shared" si="82"/>
        <v>3</v>
      </c>
    </row>
    <row r="223" spans="3:28" x14ac:dyDescent="0.25">
      <c r="C223" s="21">
        <v>1004079</v>
      </c>
      <c r="D223" s="22" t="s">
        <v>77</v>
      </c>
      <c r="E223" s="22" t="s">
        <v>238</v>
      </c>
      <c r="F223" t="str">
        <f t="shared" si="74"/>
        <v>100407910</v>
      </c>
      <c r="G223" s="70">
        <v>5000</v>
      </c>
      <c r="H223">
        <v>7</v>
      </c>
      <c r="I223" t="str">
        <f t="shared" si="75"/>
        <v>100407911</v>
      </c>
      <c r="J223">
        <v>0</v>
      </c>
      <c r="K223">
        <v>0</v>
      </c>
      <c r="L223" t="str">
        <f t="shared" si="76"/>
        <v>100407912</v>
      </c>
      <c r="M223" s="71">
        <v>2361</v>
      </c>
      <c r="N223" s="71">
        <v>7</v>
      </c>
      <c r="O223" t="str">
        <f t="shared" si="77"/>
        <v>100407913</v>
      </c>
      <c r="P223" s="71">
        <v>0</v>
      </c>
      <c r="Q223" s="71">
        <v>0</v>
      </c>
      <c r="R223" t="str">
        <f t="shared" si="78"/>
        <v>100407914</v>
      </c>
      <c r="S223">
        <v>0</v>
      </c>
      <c r="T223">
        <v>0</v>
      </c>
      <c r="U223" t="str">
        <f t="shared" si="79"/>
        <v>100407915</v>
      </c>
      <c r="V223" s="71">
        <v>0</v>
      </c>
      <c r="W223" s="71">
        <v>0</v>
      </c>
      <c r="X223" t="str">
        <f t="shared" si="80"/>
        <v>100407916</v>
      </c>
      <c r="Y223" s="71">
        <v>1500</v>
      </c>
      <c r="Z223" s="71">
        <v>22</v>
      </c>
      <c r="AA223">
        <f t="shared" si="81"/>
        <v>13715</v>
      </c>
      <c r="AB223">
        <f t="shared" si="82"/>
        <v>65</v>
      </c>
    </row>
    <row r="224" spans="3:28" x14ac:dyDescent="0.25">
      <c r="C224" s="21">
        <v>2005318</v>
      </c>
      <c r="D224" s="22" t="s">
        <v>77</v>
      </c>
      <c r="E224" s="22" t="s">
        <v>248</v>
      </c>
      <c r="F224" t="str">
        <f t="shared" si="74"/>
        <v>200531810</v>
      </c>
      <c r="G224" s="70">
        <v>0</v>
      </c>
      <c r="H224">
        <v>0</v>
      </c>
      <c r="I224" t="str">
        <f t="shared" si="75"/>
        <v>200531811</v>
      </c>
      <c r="J224">
        <v>0</v>
      </c>
      <c r="K224">
        <v>0</v>
      </c>
      <c r="L224" t="str">
        <f t="shared" si="76"/>
        <v>200531812</v>
      </c>
      <c r="M224" s="71">
        <v>0</v>
      </c>
      <c r="N224" s="71">
        <v>0</v>
      </c>
      <c r="O224" t="str">
        <f t="shared" si="77"/>
        <v>200531813</v>
      </c>
      <c r="P224" s="71">
        <v>0</v>
      </c>
      <c r="Q224" s="71">
        <v>0</v>
      </c>
      <c r="R224" t="str">
        <f t="shared" si="78"/>
        <v>200531814</v>
      </c>
      <c r="S224">
        <v>0</v>
      </c>
      <c r="T224">
        <v>0</v>
      </c>
      <c r="U224" t="str">
        <f t="shared" si="79"/>
        <v>200531815</v>
      </c>
      <c r="V224" s="71">
        <v>0</v>
      </c>
      <c r="W224" s="71">
        <v>0</v>
      </c>
      <c r="X224" t="str">
        <f t="shared" si="80"/>
        <v>200531816</v>
      </c>
      <c r="Y224" s="71">
        <v>0</v>
      </c>
      <c r="Z224" s="71">
        <v>0</v>
      </c>
      <c r="AA224">
        <f t="shared" si="81"/>
        <v>758</v>
      </c>
      <c r="AB224">
        <f t="shared" si="82"/>
        <v>0</v>
      </c>
    </row>
    <row r="225" spans="3:28" x14ac:dyDescent="0.25">
      <c r="C225" s="21">
        <v>2008033</v>
      </c>
      <c r="D225" s="22" t="s">
        <v>154</v>
      </c>
      <c r="E225" s="22" t="s">
        <v>310</v>
      </c>
      <c r="F225" t="str">
        <f t="shared" si="74"/>
        <v>200803310</v>
      </c>
      <c r="G225" s="70">
        <v>0</v>
      </c>
      <c r="H225">
        <v>0</v>
      </c>
      <c r="I225" t="str">
        <f t="shared" si="75"/>
        <v>200803311</v>
      </c>
      <c r="J225">
        <v>0</v>
      </c>
      <c r="K225">
        <v>0</v>
      </c>
      <c r="L225" t="str">
        <f t="shared" si="76"/>
        <v>200803312</v>
      </c>
      <c r="M225" s="71">
        <v>0</v>
      </c>
      <c r="N225" s="71">
        <v>0</v>
      </c>
      <c r="O225" t="str">
        <f t="shared" si="77"/>
        <v>200803313</v>
      </c>
      <c r="P225" s="71">
        <v>0</v>
      </c>
      <c r="Q225" s="71">
        <v>0</v>
      </c>
      <c r="R225" t="str">
        <f t="shared" si="78"/>
        <v>200803314</v>
      </c>
      <c r="S225">
        <v>0</v>
      </c>
      <c r="T225">
        <v>0</v>
      </c>
      <c r="U225" t="str">
        <f t="shared" si="79"/>
        <v>200803315</v>
      </c>
      <c r="V225" s="71">
        <v>0</v>
      </c>
      <c r="W225" s="71">
        <v>0</v>
      </c>
      <c r="X225" t="str">
        <f t="shared" si="80"/>
        <v>200803316</v>
      </c>
      <c r="Y225" s="71">
        <v>0</v>
      </c>
      <c r="Z225" s="71">
        <v>0</v>
      </c>
      <c r="AA225">
        <f t="shared" si="81"/>
        <v>0</v>
      </c>
      <c r="AB225">
        <f t="shared" si="82"/>
        <v>0</v>
      </c>
    </row>
    <row r="226" spans="3:28" x14ac:dyDescent="0.25">
      <c r="C226" s="21">
        <v>1022216</v>
      </c>
      <c r="D226" s="22" t="s">
        <v>104</v>
      </c>
      <c r="E226" s="22" t="s">
        <v>270</v>
      </c>
      <c r="F226" t="str">
        <f t="shared" si="74"/>
        <v>102221610</v>
      </c>
      <c r="G226" s="70">
        <v>1296</v>
      </c>
      <c r="H226">
        <v>0</v>
      </c>
      <c r="I226" t="str">
        <f t="shared" si="75"/>
        <v>102221611</v>
      </c>
      <c r="J226">
        <v>0</v>
      </c>
      <c r="K226">
        <v>0</v>
      </c>
      <c r="L226" t="str">
        <f t="shared" si="76"/>
        <v>102221612</v>
      </c>
      <c r="M226" s="71">
        <v>0</v>
      </c>
      <c r="N226" s="71">
        <v>0</v>
      </c>
      <c r="O226" t="str">
        <f t="shared" si="77"/>
        <v>102221613</v>
      </c>
      <c r="P226" s="71">
        <v>0</v>
      </c>
      <c r="Q226" s="71">
        <v>0</v>
      </c>
      <c r="R226" t="str">
        <f t="shared" si="78"/>
        <v>102221614</v>
      </c>
      <c r="S226">
        <v>0</v>
      </c>
      <c r="T226">
        <v>0</v>
      </c>
      <c r="U226" t="str">
        <f t="shared" si="79"/>
        <v>102221615</v>
      </c>
      <c r="V226" s="71">
        <v>0</v>
      </c>
      <c r="W226" s="71">
        <v>0</v>
      </c>
      <c r="X226" t="str">
        <f t="shared" si="80"/>
        <v>102221616</v>
      </c>
      <c r="Y226" s="71">
        <v>0</v>
      </c>
      <c r="Z226" s="71">
        <v>0</v>
      </c>
      <c r="AA226">
        <f t="shared" si="81"/>
        <v>3088</v>
      </c>
      <c r="AB226">
        <f t="shared" si="82"/>
        <v>3</v>
      </c>
    </row>
    <row r="227" spans="3:28" x14ac:dyDescent="0.25">
      <c r="C227" s="21">
        <v>2007722</v>
      </c>
      <c r="D227" s="22" t="s">
        <v>151</v>
      </c>
      <c r="E227" s="22" t="s">
        <v>308</v>
      </c>
      <c r="F227" t="str">
        <f t="shared" si="74"/>
        <v>200772210</v>
      </c>
      <c r="G227" s="70">
        <v>0</v>
      </c>
      <c r="H227">
        <v>0</v>
      </c>
      <c r="I227" t="str">
        <f t="shared" si="75"/>
        <v>200772211</v>
      </c>
      <c r="J227">
        <v>0</v>
      </c>
      <c r="K227">
        <v>0</v>
      </c>
      <c r="L227" t="str">
        <f t="shared" si="76"/>
        <v>200772212</v>
      </c>
      <c r="M227" s="71">
        <v>0</v>
      </c>
      <c r="N227" s="71">
        <v>0</v>
      </c>
      <c r="O227" t="str">
        <f t="shared" si="77"/>
        <v>200772213</v>
      </c>
      <c r="P227" s="71">
        <v>0</v>
      </c>
      <c r="Q227" s="71">
        <v>0</v>
      </c>
      <c r="R227" t="str">
        <f t="shared" si="78"/>
        <v>200772214</v>
      </c>
      <c r="S227">
        <v>0</v>
      </c>
      <c r="T227">
        <v>0</v>
      </c>
      <c r="U227" t="str">
        <f t="shared" si="79"/>
        <v>200772215</v>
      </c>
      <c r="V227" s="71">
        <v>0</v>
      </c>
      <c r="W227" s="71">
        <v>0</v>
      </c>
      <c r="X227" t="str">
        <f t="shared" si="80"/>
        <v>200772216</v>
      </c>
      <c r="Y227" s="71">
        <v>0</v>
      </c>
      <c r="Z227" s="71">
        <v>0</v>
      </c>
      <c r="AA227">
        <f t="shared" si="81"/>
        <v>0</v>
      </c>
      <c r="AB227">
        <f t="shared" si="82"/>
        <v>0</v>
      </c>
    </row>
    <row r="228" spans="3:28" x14ac:dyDescent="0.25">
      <c r="C228" s="21">
        <v>1020406</v>
      </c>
      <c r="D228" s="22" t="s">
        <v>78</v>
      </c>
      <c r="E228" s="22" t="s">
        <v>249</v>
      </c>
      <c r="F228" t="str">
        <f t="shared" si="74"/>
        <v>102040610</v>
      </c>
      <c r="G228" s="70">
        <v>0</v>
      </c>
      <c r="H228">
        <v>0</v>
      </c>
      <c r="I228" t="str">
        <f t="shared" si="75"/>
        <v>102040611</v>
      </c>
      <c r="J228">
        <v>0</v>
      </c>
      <c r="K228">
        <v>0</v>
      </c>
      <c r="L228" t="str">
        <f t="shared" si="76"/>
        <v>102040612</v>
      </c>
      <c r="M228" s="71">
        <v>0</v>
      </c>
      <c r="N228" s="71">
        <v>0</v>
      </c>
      <c r="O228" t="str">
        <f t="shared" si="77"/>
        <v>102040613</v>
      </c>
      <c r="P228" s="71">
        <v>0</v>
      </c>
      <c r="Q228" s="71">
        <v>0</v>
      </c>
      <c r="R228" t="str">
        <f t="shared" si="78"/>
        <v>102040614</v>
      </c>
      <c r="S228">
        <v>0</v>
      </c>
      <c r="T228">
        <v>0</v>
      </c>
      <c r="U228" t="str">
        <f t="shared" si="79"/>
        <v>102040615</v>
      </c>
      <c r="V228" s="71">
        <v>0</v>
      </c>
      <c r="W228" s="71">
        <v>0</v>
      </c>
      <c r="X228" t="str">
        <f t="shared" si="80"/>
        <v>102040616</v>
      </c>
      <c r="Y228" s="71">
        <v>0</v>
      </c>
      <c r="Z228" s="71">
        <v>0</v>
      </c>
      <c r="AA228">
        <f t="shared" si="81"/>
        <v>0</v>
      </c>
      <c r="AB228">
        <f t="shared" si="82"/>
        <v>0</v>
      </c>
    </row>
    <row r="229" spans="3:28" x14ac:dyDescent="0.25">
      <c r="C229" s="21">
        <v>2008039</v>
      </c>
      <c r="D229" s="22" t="s">
        <v>63</v>
      </c>
      <c r="E229" s="22" t="s">
        <v>235</v>
      </c>
      <c r="F229" t="str">
        <f t="shared" ref="F229:F262" si="83">C229&amp;10</f>
        <v>200803910</v>
      </c>
      <c r="G229" s="70">
        <v>0</v>
      </c>
      <c r="H229">
        <v>0</v>
      </c>
      <c r="I229" t="str">
        <f t="shared" ref="I229:I262" si="84">C229&amp;11</f>
        <v>200803911</v>
      </c>
      <c r="J229">
        <v>0</v>
      </c>
      <c r="K229">
        <v>0</v>
      </c>
      <c r="L229" t="str">
        <f t="shared" ref="L229:L262" si="85">C229&amp;12</f>
        <v>200803912</v>
      </c>
      <c r="M229" s="71">
        <v>0</v>
      </c>
      <c r="N229" s="71">
        <v>0</v>
      </c>
      <c r="O229" t="str">
        <f t="shared" ref="O229:O262" si="86">C229&amp;13</f>
        <v>200803913</v>
      </c>
      <c r="P229" s="71">
        <v>0</v>
      </c>
      <c r="Q229" s="71">
        <v>0</v>
      </c>
      <c r="R229" t="str">
        <f t="shared" ref="R229:R262" si="87">C229&amp;14</f>
        <v>200803914</v>
      </c>
      <c r="S229">
        <v>0</v>
      </c>
      <c r="T229">
        <v>0</v>
      </c>
      <c r="U229" t="str">
        <f t="shared" ref="U229:U262" si="88">C229&amp;15</f>
        <v>200803915</v>
      </c>
      <c r="V229" s="71">
        <v>0</v>
      </c>
      <c r="W229" s="71">
        <v>0</v>
      </c>
      <c r="X229" t="str">
        <f t="shared" ref="X229:X262" si="89">C229&amp;16</f>
        <v>200803916</v>
      </c>
      <c r="Y229" s="71">
        <v>0</v>
      </c>
      <c r="Z229" s="71">
        <v>0</v>
      </c>
      <c r="AA229">
        <f t="shared" si="81"/>
        <v>0</v>
      </c>
      <c r="AB229">
        <f t="shared" si="82"/>
        <v>0</v>
      </c>
    </row>
    <row r="230" spans="3:28" x14ac:dyDescent="0.25">
      <c r="C230" s="21">
        <v>1021160</v>
      </c>
      <c r="D230" s="22" t="s">
        <v>105</v>
      </c>
      <c r="E230" s="22" t="s">
        <v>271</v>
      </c>
      <c r="F230" t="str">
        <f t="shared" si="83"/>
        <v>102116010</v>
      </c>
      <c r="G230" s="70">
        <v>0</v>
      </c>
      <c r="H230">
        <v>0</v>
      </c>
      <c r="I230" t="str">
        <f t="shared" si="84"/>
        <v>102116011</v>
      </c>
      <c r="J230">
        <v>0</v>
      </c>
      <c r="K230">
        <v>0</v>
      </c>
      <c r="L230" t="str">
        <f t="shared" si="85"/>
        <v>102116012</v>
      </c>
      <c r="M230" s="71">
        <v>0</v>
      </c>
      <c r="N230" s="71">
        <v>0</v>
      </c>
      <c r="O230" t="str">
        <f t="shared" si="86"/>
        <v>102116013</v>
      </c>
      <c r="P230" s="71">
        <v>1260</v>
      </c>
      <c r="Q230" s="71">
        <v>1</v>
      </c>
      <c r="R230" t="str">
        <f t="shared" si="87"/>
        <v>102116014</v>
      </c>
      <c r="S230">
        <v>0</v>
      </c>
      <c r="T230">
        <v>0</v>
      </c>
      <c r="U230" t="str">
        <f t="shared" si="88"/>
        <v>102116015</v>
      </c>
      <c r="V230" s="71">
        <v>871</v>
      </c>
      <c r="W230" s="71">
        <v>0</v>
      </c>
      <c r="X230" t="str">
        <f t="shared" si="89"/>
        <v>102116016</v>
      </c>
      <c r="Y230" s="71">
        <v>500</v>
      </c>
      <c r="Z230" s="71">
        <v>0</v>
      </c>
      <c r="AA230">
        <f t="shared" si="81"/>
        <v>7705</v>
      </c>
      <c r="AB230">
        <f t="shared" si="82"/>
        <v>2</v>
      </c>
    </row>
    <row r="231" spans="3:28" x14ac:dyDescent="0.25">
      <c r="C231" s="21">
        <v>1020200</v>
      </c>
      <c r="D231" s="22" t="s">
        <v>119</v>
      </c>
      <c r="E231" s="22" t="s">
        <v>283</v>
      </c>
      <c r="F231" t="str">
        <f t="shared" si="83"/>
        <v>102020010</v>
      </c>
      <c r="G231" s="70">
        <v>0</v>
      </c>
      <c r="H231">
        <v>0</v>
      </c>
      <c r="I231" t="str">
        <f t="shared" si="84"/>
        <v>102020011</v>
      </c>
      <c r="J231">
        <v>0</v>
      </c>
      <c r="K231">
        <v>0</v>
      </c>
      <c r="L231" t="str">
        <f t="shared" si="85"/>
        <v>102020012</v>
      </c>
      <c r="M231" s="71">
        <v>0</v>
      </c>
      <c r="N231" s="71">
        <v>0</v>
      </c>
      <c r="O231" t="str">
        <f t="shared" si="86"/>
        <v>102020013</v>
      </c>
      <c r="P231" s="71">
        <v>0</v>
      </c>
      <c r="Q231" s="71">
        <v>0</v>
      </c>
      <c r="R231" t="str">
        <f t="shared" si="87"/>
        <v>102020014</v>
      </c>
      <c r="S231">
        <v>0</v>
      </c>
      <c r="T231">
        <v>0</v>
      </c>
      <c r="U231" t="str">
        <f t="shared" si="88"/>
        <v>102020015</v>
      </c>
      <c r="V231" s="71">
        <v>0</v>
      </c>
      <c r="W231" s="71">
        <v>0</v>
      </c>
      <c r="X231" t="str">
        <f t="shared" si="89"/>
        <v>102020016</v>
      </c>
      <c r="Y231" s="71">
        <v>0</v>
      </c>
      <c r="Z231" s="71">
        <v>0</v>
      </c>
      <c r="AA231">
        <f t="shared" si="81"/>
        <v>0</v>
      </c>
      <c r="AB231">
        <f t="shared" si="82"/>
        <v>0</v>
      </c>
    </row>
    <row r="232" spans="3:28" x14ac:dyDescent="0.25">
      <c r="C232" s="21">
        <v>1010210</v>
      </c>
      <c r="D232" s="22" t="s">
        <v>139</v>
      </c>
      <c r="E232" s="22" t="s">
        <v>238</v>
      </c>
      <c r="F232" t="str">
        <f t="shared" si="83"/>
        <v>101021010</v>
      </c>
      <c r="G232" s="70">
        <v>5000</v>
      </c>
      <c r="H232">
        <v>4</v>
      </c>
      <c r="I232" t="str">
        <f t="shared" si="84"/>
        <v>101021011</v>
      </c>
      <c r="J232">
        <v>0</v>
      </c>
      <c r="K232">
        <v>0</v>
      </c>
      <c r="L232" t="str">
        <f t="shared" si="85"/>
        <v>101021012</v>
      </c>
      <c r="M232" s="71">
        <v>0</v>
      </c>
      <c r="N232" s="71">
        <v>0</v>
      </c>
      <c r="O232" t="str">
        <f t="shared" si="86"/>
        <v>101021013</v>
      </c>
      <c r="P232" s="71">
        <v>0</v>
      </c>
      <c r="Q232" s="71">
        <v>0</v>
      </c>
      <c r="R232" t="str">
        <f t="shared" si="87"/>
        <v>101021014</v>
      </c>
      <c r="S232">
        <v>0</v>
      </c>
      <c r="T232">
        <v>0</v>
      </c>
      <c r="U232" t="str">
        <f t="shared" si="88"/>
        <v>101021015</v>
      </c>
      <c r="V232" s="71">
        <v>0</v>
      </c>
      <c r="W232" s="71">
        <v>0</v>
      </c>
      <c r="X232" t="str">
        <f t="shared" si="89"/>
        <v>101021016</v>
      </c>
      <c r="Y232" s="71">
        <v>0</v>
      </c>
      <c r="Z232" s="71">
        <v>0</v>
      </c>
      <c r="AA232">
        <f t="shared" si="81"/>
        <v>4188</v>
      </c>
      <c r="AB232">
        <f t="shared" si="82"/>
        <v>9</v>
      </c>
    </row>
    <row r="233" spans="3:28" x14ac:dyDescent="0.25">
      <c r="C233" s="21">
        <v>2002427</v>
      </c>
      <c r="D233" s="22" t="s">
        <v>137</v>
      </c>
      <c r="E233" s="22" t="s">
        <v>297</v>
      </c>
      <c r="F233" t="str">
        <f t="shared" si="83"/>
        <v>200242710</v>
      </c>
      <c r="G233" s="70">
        <v>0</v>
      </c>
      <c r="H233">
        <v>0</v>
      </c>
      <c r="I233" t="str">
        <f t="shared" si="84"/>
        <v>200242711</v>
      </c>
      <c r="J233">
        <v>0</v>
      </c>
      <c r="K233">
        <v>0</v>
      </c>
      <c r="L233" t="str">
        <f t="shared" si="85"/>
        <v>200242712</v>
      </c>
      <c r="M233" s="71">
        <v>0</v>
      </c>
      <c r="N233" s="71">
        <v>0</v>
      </c>
      <c r="O233" t="str">
        <f t="shared" si="86"/>
        <v>200242713</v>
      </c>
      <c r="P233" s="71">
        <v>0</v>
      </c>
      <c r="Q233" s="71">
        <v>0</v>
      </c>
      <c r="R233" t="str">
        <f t="shared" si="87"/>
        <v>200242714</v>
      </c>
      <c r="S233">
        <v>0</v>
      </c>
      <c r="T233">
        <v>0</v>
      </c>
      <c r="U233" t="str">
        <f t="shared" si="88"/>
        <v>200242715</v>
      </c>
      <c r="V233" s="71">
        <v>0</v>
      </c>
      <c r="W233" s="71">
        <v>0</v>
      </c>
      <c r="X233" t="str">
        <f t="shared" si="89"/>
        <v>200242716</v>
      </c>
      <c r="Y233" s="71">
        <v>0</v>
      </c>
      <c r="Z233" s="71">
        <v>0</v>
      </c>
      <c r="AA233">
        <f t="shared" si="81"/>
        <v>2878</v>
      </c>
      <c r="AB233">
        <f t="shared" si="82"/>
        <v>3</v>
      </c>
    </row>
    <row r="234" spans="3:28" x14ac:dyDescent="0.25">
      <c r="C234" s="21">
        <v>1004258</v>
      </c>
      <c r="D234" s="22" t="s">
        <v>137</v>
      </c>
      <c r="E234" s="22" t="s">
        <v>256</v>
      </c>
      <c r="F234" t="str">
        <f t="shared" si="83"/>
        <v>100425810</v>
      </c>
      <c r="G234" s="70">
        <v>5000</v>
      </c>
      <c r="H234">
        <v>17</v>
      </c>
      <c r="I234" t="str">
        <f t="shared" si="84"/>
        <v>100425811</v>
      </c>
      <c r="J234">
        <v>1180</v>
      </c>
      <c r="K234">
        <v>9</v>
      </c>
      <c r="L234" t="str">
        <f t="shared" si="85"/>
        <v>100425812</v>
      </c>
      <c r="M234" s="71">
        <v>0</v>
      </c>
      <c r="N234" s="71">
        <v>0</v>
      </c>
      <c r="O234" t="str">
        <f t="shared" si="86"/>
        <v>100425813</v>
      </c>
      <c r="P234" s="71">
        <v>0</v>
      </c>
      <c r="Q234" s="71">
        <v>0</v>
      </c>
      <c r="R234" t="str">
        <f t="shared" si="87"/>
        <v>100425814</v>
      </c>
      <c r="S234">
        <v>0</v>
      </c>
      <c r="T234">
        <v>0</v>
      </c>
      <c r="U234" t="str">
        <f t="shared" si="88"/>
        <v>100425815</v>
      </c>
      <c r="V234" s="71">
        <v>0</v>
      </c>
      <c r="W234" s="71">
        <v>0</v>
      </c>
      <c r="X234" t="str">
        <f t="shared" si="89"/>
        <v>100425816</v>
      </c>
      <c r="Y234" s="71">
        <v>1500</v>
      </c>
      <c r="Z234" s="71">
        <v>0</v>
      </c>
      <c r="AA234">
        <f t="shared" si="81"/>
        <v>4799</v>
      </c>
      <c r="AB234">
        <f t="shared" si="82"/>
        <v>18</v>
      </c>
    </row>
    <row r="235" spans="3:28" x14ac:dyDescent="0.25">
      <c r="C235" s="21">
        <v>1018976</v>
      </c>
      <c r="D235" s="22" t="s">
        <v>88</v>
      </c>
      <c r="E235" s="22" t="s">
        <v>247</v>
      </c>
      <c r="F235" t="str">
        <f t="shared" si="83"/>
        <v>101897610</v>
      </c>
      <c r="G235" s="70">
        <v>0</v>
      </c>
      <c r="H235">
        <v>0</v>
      </c>
      <c r="I235" t="str">
        <f t="shared" si="84"/>
        <v>101897611</v>
      </c>
      <c r="J235">
        <v>0</v>
      </c>
      <c r="K235">
        <v>0</v>
      </c>
      <c r="L235" t="str">
        <f t="shared" si="85"/>
        <v>101897612</v>
      </c>
      <c r="M235" s="71">
        <v>0</v>
      </c>
      <c r="N235" s="71">
        <v>0</v>
      </c>
      <c r="O235" t="str">
        <f t="shared" si="86"/>
        <v>101897613</v>
      </c>
      <c r="P235" s="71">
        <v>856</v>
      </c>
      <c r="Q235" s="71">
        <v>0</v>
      </c>
      <c r="R235" t="str">
        <f t="shared" si="87"/>
        <v>101897614</v>
      </c>
      <c r="S235">
        <v>0</v>
      </c>
      <c r="T235">
        <v>0</v>
      </c>
      <c r="U235" t="str">
        <f t="shared" si="88"/>
        <v>101897615</v>
      </c>
      <c r="V235" s="71">
        <v>0</v>
      </c>
      <c r="W235" s="71">
        <v>0</v>
      </c>
      <c r="X235" t="str">
        <f t="shared" si="89"/>
        <v>101897616</v>
      </c>
      <c r="Y235" s="71">
        <v>0</v>
      </c>
      <c r="Z235" s="71">
        <v>0</v>
      </c>
      <c r="AA235">
        <f t="shared" si="81"/>
        <v>7695</v>
      </c>
      <c r="AB235">
        <f t="shared" si="82"/>
        <v>3</v>
      </c>
    </row>
    <row r="236" spans="3:28" x14ac:dyDescent="0.25">
      <c r="C236" s="21">
        <v>1010223</v>
      </c>
      <c r="D236" s="22" t="s">
        <v>140</v>
      </c>
      <c r="E236" s="22" t="s">
        <v>296</v>
      </c>
      <c r="F236" t="str">
        <f t="shared" si="83"/>
        <v>101022310</v>
      </c>
      <c r="G236" s="70">
        <v>0</v>
      </c>
      <c r="H236">
        <v>0</v>
      </c>
      <c r="I236" t="str">
        <f t="shared" si="84"/>
        <v>101022311</v>
      </c>
      <c r="J236">
        <v>0</v>
      </c>
      <c r="K236">
        <v>0</v>
      </c>
      <c r="L236" t="str">
        <f t="shared" si="85"/>
        <v>101022312</v>
      </c>
      <c r="M236" s="71">
        <v>0</v>
      </c>
      <c r="N236" s="71">
        <v>0</v>
      </c>
      <c r="O236" t="str">
        <f t="shared" si="86"/>
        <v>101022313</v>
      </c>
      <c r="P236" s="71">
        <v>0</v>
      </c>
      <c r="Q236" s="71">
        <v>0</v>
      </c>
      <c r="R236" t="str">
        <f t="shared" si="87"/>
        <v>101022314</v>
      </c>
      <c r="S236">
        <v>0</v>
      </c>
      <c r="T236">
        <v>0</v>
      </c>
      <c r="U236" t="str">
        <f t="shared" si="88"/>
        <v>101022315</v>
      </c>
      <c r="V236" s="71">
        <v>0</v>
      </c>
      <c r="W236" s="71">
        <v>0</v>
      </c>
      <c r="X236" t="str">
        <f t="shared" si="89"/>
        <v>101022316</v>
      </c>
      <c r="Y236" s="71">
        <v>500</v>
      </c>
      <c r="Z236" s="71">
        <v>0</v>
      </c>
      <c r="AA236">
        <f t="shared" si="81"/>
        <v>1586</v>
      </c>
      <c r="AB236">
        <f t="shared" si="82"/>
        <v>0</v>
      </c>
    </row>
    <row r="237" spans="3:28" x14ac:dyDescent="0.25">
      <c r="C237" s="21">
        <v>1022028</v>
      </c>
      <c r="D237" s="22" t="s">
        <v>141</v>
      </c>
      <c r="E237" s="22" t="s">
        <v>299</v>
      </c>
      <c r="F237" t="str">
        <f t="shared" si="83"/>
        <v>102202810</v>
      </c>
      <c r="G237" s="70">
        <v>0</v>
      </c>
      <c r="H237">
        <v>0</v>
      </c>
      <c r="I237" t="str">
        <f t="shared" si="84"/>
        <v>102202811</v>
      </c>
      <c r="J237">
        <v>0</v>
      </c>
      <c r="K237">
        <v>0</v>
      </c>
      <c r="L237" t="str">
        <f t="shared" si="85"/>
        <v>102202812</v>
      </c>
      <c r="M237" s="71">
        <v>0</v>
      </c>
      <c r="N237" s="71">
        <v>0</v>
      </c>
      <c r="O237" t="str">
        <f t="shared" si="86"/>
        <v>102202813</v>
      </c>
      <c r="P237" s="71">
        <v>0</v>
      </c>
      <c r="Q237" s="71">
        <v>0</v>
      </c>
      <c r="R237" t="str">
        <f t="shared" si="87"/>
        <v>102202814</v>
      </c>
      <c r="S237">
        <v>0</v>
      </c>
      <c r="T237">
        <v>0</v>
      </c>
      <c r="U237" t="str">
        <f t="shared" si="88"/>
        <v>102202815</v>
      </c>
      <c r="V237" s="71">
        <v>0</v>
      </c>
      <c r="W237" s="71">
        <v>0</v>
      </c>
      <c r="X237" t="str">
        <f t="shared" si="89"/>
        <v>102202816</v>
      </c>
      <c r="Y237" s="71">
        <v>0</v>
      </c>
      <c r="Z237" s="71">
        <v>0</v>
      </c>
      <c r="AA237">
        <f t="shared" si="81"/>
        <v>0</v>
      </c>
      <c r="AB237">
        <f t="shared" si="82"/>
        <v>0</v>
      </c>
    </row>
    <row r="238" spans="3:28" x14ac:dyDescent="0.25">
      <c r="C238" s="21">
        <v>1017387</v>
      </c>
      <c r="D238" s="22" t="s">
        <v>142</v>
      </c>
      <c r="E238" s="22" t="s">
        <v>251</v>
      </c>
      <c r="F238" t="str">
        <f t="shared" si="83"/>
        <v>101738710</v>
      </c>
      <c r="G238" s="70">
        <v>0</v>
      </c>
      <c r="H238">
        <v>0</v>
      </c>
      <c r="I238" t="str">
        <f t="shared" si="84"/>
        <v>101738711</v>
      </c>
      <c r="J238">
        <v>0</v>
      </c>
      <c r="K238">
        <v>0</v>
      </c>
      <c r="L238" t="str">
        <f t="shared" si="85"/>
        <v>101738712</v>
      </c>
      <c r="M238" s="71">
        <v>0</v>
      </c>
      <c r="N238" s="71">
        <v>0</v>
      </c>
      <c r="O238" t="str">
        <f t="shared" si="86"/>
        <v>101738713</v>
      </c>
      <c r="P238" s="71">
        <v>0</v>
      </c>
      <c r="Q238" s="71">
        <v>0</v>
      </c>
      <c r="R238" t="str">
        <f t="shared" si="87"/>
        <v>101738714</v>
      </c>
      <c r="S238">
        <v>0</v>
      </c>
      <c r="T238">
        <v>0</v>
      </c>
      <c r="U238" t="str">
        <f t="shared" si="88"/>
        <v>101738715</v>
      </c>
      <c r="V238" s="71">
        <v>0</v>
      </c>
      <c r="W238" s="71">
        <v>0</v>
      </c>
      <c r="X238" t="str">
        <f t="shared" si="89"/>
        <v>101738716</v>
      </c>
      <c r="Y238" s="71">
        <v>500</v>
      </c>
      <c r="Z238" s="71">
        <v>0</v>
      </c>
      <c r="AA238">
        <f t="shared" si="81"/>
        <v>1904</v>
      </c>
      <c r="AB238">
        <f t="shared" si="82"/>
        <v>0</v>
      </c>
    </row>
    <row r="239" spans="3:28" x14ac:dyDescent="0.25">
      <c r="C239" s="21">
        <v>1014198</v>
      </c>
      <c r="D239" s="22" t="s">
        <v>214</v>
      </c>
      <c r="E239" s="22" t="s">
        <v>315</v>
      </c>
      <c r="F239" t="str">
        <f t="shared" si="83"/>
        <v>101419810</v>
      </c>
      <c r="G239" s="70">
        <v>0</v>
      </c>
      <c r="H239">
        <v>0</v>
      </c>
      <c r="I239" t="str">
        <f t="shared" si="84"/>
        <v>101419811</v>
      </c>
      <c r="J239">
        <v>0</v>
      </c>
      <c r="K239">
        <v>0</v>
      </c>
      <c r="L239" t="str">
        <f t="shared" si="85"/>
        <v>101419812</v>
      </c>
      <c r="M239" s="71">
        <v>0</v>
      </c>
      <c r="N239" s="71">
        <v>0</v>
      </c>
      <c r="O239" t="str">
        <f t="shared" si="86"/>
        <v>101419813</v>
      </c>
      <c r="P239" s="71">
        <v>0</v>
      </c>
      <c r="Q239" s="71">
        <v>0</v>
      </c>
      <c r="R239" t="str">
        <f t="shared" si="87"/>
        <v>101419814</v>
      </c>
      <c r="S239">
        <v>0</v>
      </c>
      <c r="T239">
        <v>0</v>
      </c>
      <c r="U239" t="str">
        <f t="shared" si="88"/>
        <v>101419815</v>
      </c>
      <c r="V239" s="71">
        <v>0</v>
      </c>
      <c r="W239" s="71">
        <v>0</v>
      </c>
      <c r="X239" t="str">
        <f t="shared" si="89"/>
        <v>101419816</v>
      </c>
      <c r="Y239" s="71">
        <v>1000</v>
      </c>
      <c r="Z239" s="71">
        <v>0</v>
      </c>
      <c r="AA239">
        <f t="shared" si="81"/>
        <v>7792</v>
      </c>
      <c r="AB239">
        <f t="shared" si="82"/>
        <v>7</v>
      </c>
    </row>
    <row r="240" spans="3:28" x14ac:dyDescent="0.25">
      <c r="C240" s="21">
        <v>2007723</v>
      </c>
      <c r="D240" s="22" t="s">
        <v>101</v>
      </c>
      <c r="E240" s="22" t="s">
        <v>267</v>
      </c>
      <c r="F240" t="str">
        <f t="shared" si="83"/>
        <v>200772310</v>
      </c>
      <c r="G240" s="70">
        <v>0</v>
      </c>
      <c r="H240">
        <v>0</v>
      </c>
      <c r="I240" t="str">
        <f t="shared" si="84"/>
        <v>200772311</v>
      </c>
      <c r="J240">
        <v>0</v>
      </c>
      <c r="K240">
        <v>0</v>
      </c>
      <c r="L240" t="str">
        <f t="shared" si="85"/>
        <v>200772312</v>
      </c>
      <c r="M240" s="71">
        <v>0</v>
      </c>
      <c r="N240" s="71">
        <v>0</v>
      </c>
      <c r="O240" t="str">
        <f t="shared" si="86"/>
        <v>200772313</v>
      </c>
      <c r="P240" s="71">
        <v>0</v>
      </c>
      <c r="Q240" s="71">
        <v>0</v>
      </c>
      <c r="R240" t="str">
        <f t="shared" si="87"/>
        <v>200772314</v>
      </c>
      <c r="S240">
        <v>0</v>
      </c>
      <c r="T240">
        <v>0</v>
      </c>
      <c r="U240" t="str">
        <f t="shared" si="88"/>
        <v>200772315</v>
      </c>
      <c r="V240" s="71">
        <v>0</v>
      </c>
      <c r="W240" s="71">
        <v>0</v>
      </c>
      <c r="X240" t="str">
        <f t="shared" si="89"/>
        <v>200772316</v>
      </c>
      <c r="Y240" s="71">
        <v>0</v>
      </c>
      <c r="Z240" s="71">
        <v>0</v>
      </c>
      <c r="AA240">
        <f t="shared" si="81"/>
        <v>0</v>
      </c>
      <c r="AB240">
        <f t="shared" si="82"/>
        <v>0</v>
      </c>
    </row>
    <row r="241" spans="3:28" x14ac:dyDescent="0.25">
      <c r="C241" s="21">
        <v>1018978</v>
      </c>
      <c r="D241" s="22" t="s">
        <v>93</v>
      </c>
      <c r="E241" s="22" t="s">
        <v>249</v>
      </c>
      <c r="F241" t="str">
        <f t="shared" si="83"/>
        <v>101897810</v>
      </c>
      <c r="G241" s="70">
        <v>2592</v>
      </c>
      <c r="H241">
        <v>0</v>
      </c>
      <c r="I241" t="str">
        <f t="shared" si="84"/>
        <v>101897811</v>
      </c>
      <c r="J241">
        <v>0</v>
      </c>
      <c r="K241">
        <v>0</v>
      </c>
      <c r="L241" t="str">
        <f t="shared" si="85"/>
        <v>101897812</v>
      </c>
      <c r="M241" s="71">
        <v>0</v>
      </c>
      <c r="N241" s="71">
        <v>0</v>
      </c>
      <c r="O241" t="str">
        <f t="shared" si="86"/>
        <v>101897813</v>
      </c>
      <c r="P241" s="71">
        <v>0</v>
      </c>
      <c r="Q241" s="71">
        <v>0</v>
      </c>
      <c r="R241" t="str">
        <f t="shared" si="87"/>
        <v>101897814</v>
      </c>
      <c r="S241">
        <v>0</v>
      </c>
      <c r="T241">
        <v>0</v>
      </c>
      <c r="U241" t="str">
        <f t="shared" si="88"/>
        <v>101897815</v>
      </c>
      <c r="V241" s="71">
        <v>0</v>
      </c>
      <c r="W241" s="71">
        <v>0</v>
      </c>
      <c r="X241" t="str">
        <f t="shared" si="89"/>
        <v>101897816</v>
      </c>
      <c r="Y241" s="71">
        <v>500</v>
      </c>
      <c r="Z241" s="71">
        <v>0</v>
      </c>
      <c r="AA241">
        <f t="shared" si="81"/>
        <v>9634</v>
      </c>
      <c r="AB241">
        <f t="shared" si="82"/>
        <v>26</v>
      </c>
    </row>
    <row r="242" spans="3:28" x14ac:dyDescent="0.25">
      <c r="C242" s="21">
        <v>1017370</v>
      </c>
      <c r="D242" s="22" t="s">
        <v>190</v>
      </c>
      <c r="E242" s="22" t="s">
        <v>333</v>
      </c>
      <c r="F242" t="str">
        <f t="shared" si="83"/>
        <v>101737010</v>
      </c>
      <c r="G242" s="70">
        <v>3974</v>
      </c>
      <c r="H242">
        <v>2</v>
      </c>
      <c r="I242" t="str">
        <f t="shared" si="84"/>
        <v>101737011</v>
      </c>
      <c r="J242">
        <v>0</v>
      </c>
      <c r="K242">
        <v>0</v>
      </c>
      <c r="L242" t="str">
        <f t="shared" si="85"/>
        <v>101737012</v>
      </c>
      <c r="M242" s="71">
        <v>0</v>
      </c>
      <c r="N242" s="71">
        <v>0</v>
      </c>
      <c r="O242" t="str">
        <f t="shared" si="86"/>
        <v>101737013</v>
      </c>
      <c r="P242" s="71">
        <v>0</v>
      </c>
      <c r="Q242" s="71">
        <v>0</v>
      </c>
      <c r="R242" t="str">
        <f t="shared" si="87"/>
        <v>101737014</v>
      </c>
      <c r="S242">
        <v>0</v>
      </c>
      <c r="T242">
        <v>0</v>
      </c>
      <c r="U242" t="str">
        <f t="shared" si="88"/>
        <v>101737015</v>
      </c>
      <c r="V242" s="71">
        <v>0</v>
      </c>
      <c r="W242" s="71">
        <v>0</v>
      </c>
      <c r="X242" t="str">
        <f t="shared" si="89"/>
        <v>101737016</v>
      </c>
      <c r="Y242" s="71">
        <v>1500</v>
      </c>
      <c r="Z242" s="71">
        <v>0</v>
      </c>
      <c r="AA242">
        <f t="shared" si="81"/>
        <v>12008</v>
      </c>
      <c r="AB242">
        <f t="shared" si="82"/>
        <v>16</v>
      </c>
    </row>
    <row r="243" spans="3:28" x14ac:dyDescent="0.25">
      <c r="C243" s="21">
        <v>1020976</v>
      </c>
      <c r="D243" s="22" t="s">
        <v>231</v>
      </c>
      <c r="E243" s="22" t="s">
        <v>261</v>
      </c>
      <c r="F243" t="str">
        <f t="shared" si="83"/>
        <v>102097610</v>
      </c>
      <c r="G243" s="70">
        <v>0</v>
      </c>
      <c r="H243">
        <v>0</v>
      </c>
      <c r="I243" t="str">
        <f t="shared" si="84"/>
        <v>102097611</v>
      </c>
      <c r="J243">
        <v>0</v>
      </c>
      <c r="K243">
        <v>0</v>
      </c>
      <c r="L243" t="str">
        <f t="shared" si="85"/>
        <v>102097612</v>
      </c>
      <c r="M243" s="71">
        <v>0</v>
      </c>
      <c r="N243" s="71">
        <v>0</v>
      </c>
      <c r="O243" t="str">
        <f t="shared" si="86"/>
        <v>102097613</v>
      </c>
      <c r="P243" s="71">
        <v>0</v>
      </c>
      <c r="Q243" s="71">
        <v>0</v>
      </c>
      <c r="R243" t="str">
        <f t="shared" si="87"/>
        <v>102097614</v>
      </c>
      <c r="S243">
        <v>0</v>
      </c>
      <c r="T243">
        <v>0</v>
      </c>
      <c r="U243" t="str">
        <f t="shared" si="88"/>
        <v>102097615</v>
      </c>
      <c r="V243" s="71">
        <v>0</v>
      </c>
      <c r="W243" s="71">
        <v>0</v>
      </c>
      <c r="X243" t="str">
        <f t="shared" si="89"/>
        <v>102097616</v>
      </c>
      <c r="Y243" s="71">
        <v>0</v>
      </c>
      <c r="Z243" s="71">
        <v>0</v>
      </c>
      <c r="AA243">
        <f t="shared" si="81"/>
        <v>0</v>
      </c>
      <c r="AB243">
        <f t="shared" si="82"/>
        <v>0</v>
      </c>
    </row>
    <row r="244" spans="3:28" x14ac:dyDescent="0.25">
      <c r="C244" s="21">
        <v>2001096</v>
      </c>
      <c r="D244" s="22" t="s">
        <v>64</v>
      </c>
      <c r="E244" s="22" t="s">
        <v>236</v>
      </c>
      <c r="F244" t="str">
        <f t="shared" si="83"/>
        <v>200109610</v>
      </c>
      <c r="G244" s="70">
        <v>0</v>
      </c>
      <c r="H244">
        <v>0</v>
      </c>
      <c r="I244" t="str">
        <f t="shared" si="84"/>
        <v>200109611</v>
      </c>
      <c r="J244">
        <v>0</v>
      </c>
      <c r="K244">
        <v>0</v>
      </c>
      <c r="L244" t="str">
        <f t="shared" si="85"/>
        <v>200109612</v>
      </c>
      <c r="M244" s="71">
        <v>0</v>
      </c>
      <c r="N244" s="71">
        <v>0</v>
      </c>
      <c r="O244" t="str">
        <f t="shared" si="86"/>
        <v>200109613</v>
      </c>
      <c r="P244" s="71">
        <v>0</v>
      </c>
      <c r="Q244" s="71">
        <v>0</v>
      </c>
      <c r="R244" t="str">
        <f t="shared" si="87"/>
        <v>200109614</v>
      </c>
      <c r="S244">
        <v>1671</v>
      </c>
      <c r="T244">
        <v>0</v>
      </c>
      <c r="U244" t="str">
        <f t="shared" si="88"/>
        <v>200109615</v>
      </c>
      <c r="V244" s="71">
        <v>792</v>
      </c>
      <c r="W244" s="71">
        <v>0</v>
      </c>
      <c r="X244" t="str">
        <f t="shared" si="89"/>
        <v>200109616</v>
      </c>
      <c r="Y244" s="71">
        <v>500</v>
      </c>
      <c r="Z244" s="71">
        <v>0</v>
      </c>
      <c r="AA244">
        <f t="shared" si="81"/>
        <v>6871</v>
      </c>
      <c r="AB244">
        <f t="shared" si="82"/>
        <v>5</v>
      </c>
    </row>
    <row r="245" spans="3:28" x14ac:dyDescent="0.25">
      <c r="C245" s="21">
        <v>1001597</v>
      </c>
      <c r="D245" s="22" t="s">
        <v>164</v>
      </c>
      <c r="E245" s="22" t="s">
        <v>319</v>
      </c>
      <c r="F245" t="str">
        <f t="shared" si="83"/>
        <v>100159710</v>
      </c>
      <c r="G245" s="70">
        <v>0</v>
      </c>
      <c r="H245">
        <v>0</v>
      </c>
      <c r="I245" t="str">
        <f t="shared" si="84"/>
        <v>100159711</v>
      </c>
      <c r="J245">
        <v>0</v>
      </c>
      <c r="K245">
        <v>0</v>
      </c>
      <c r="L245" t="str">
        <f t="shared" si="85"/>
        <v>100159712</v>
      </c>
      <c r="M245" s="71">
        <v>0</v>
      </c>
      <c r="N245" s="71">
        <v>0</v>
      </c>
      <c r="O245" t="str">
        <f t="shared" si="86"/>
        <v>100159713</v>
      </c>
      <c r="P245" s="71">
        <v>0</v>
      </c>
      <c r="Q245" s="71">
        <v>0</v>
      </c>
      <c r="R245" t="str">
        <f t="shared" si="87"/>
        <v>100159714</v>
      </c>
      <c r="S245">
        <v>0</v>
      </c>
      <c r="T245">
        <v>0</v>
      </c>
      <c r="U245" t="str">
        <f t="shared" si="88"/>
        <v>100159715</v>
      </c>
      <c r="V245" s="71">
        <v>0</v>
      </c>
      <c r="W245" s="71">
        <v>0</v>
      </c>
      <c r="X245" t="str">
        <f t="shared" si="89"/>
        <v>100159716</v>
      </c>
      <c r="Y245" s="71">
        <v>0</v>
      </c>
      <c r="Z245" s="71">
        <v>0</v>
      </c>
      <c r="AA245">
        <f t="shared" si="81"/>
        <v>0</v>
      </c>
      <c r="AB245">
        <f t="shared" si="82"/>
        <v>0</v>
      </c>
    </row>
    <row r="246" spans="3:28" x14ac:dyDescent="0.25">
      <c r="C246" s="21">
        <v>1016847</v>
      </c>
      <c r="D246" s="22" t="s">
        <v>79</v>
      </c>
      <c r="E246" s="22" t="s">
        <v>250</v>
      </c>
      <c r="F246" t="str">
        <f t="shared" si="83"/>
        <v>101684710</v>
      </c>
      <c r="G246" s="70">
        <v>0</v>
      </c>
      <c r="H246">
        <v>0</v>
      </c>
      <c r="I246" t="str">
        <f t="shared" si="84"/>
        <v>101684711</v>
      </c>
      <c r="J246">
        <v>0</v>
      </c>
      <c r="K246">
        <v>0</v>
      </c>
      <c r="L246" t="str">
        <f t="shared" si="85"/>
        <v>101684712</v>
      </c>
      <c r="M246" s="71">
        <v>0</v>
      </c>
      <c r="N246" s="71">
        <v>0</v>
      </c>
      <c r="O246" t="str">
        <f t="shared" si="86"/>
        <v>101684713</v>
      </c>
      <c r="P246" s="71">
        <v>0</v>
      </c>
      <c r="Q246" s="71">
        <v>0</v>
      </c>
      <c r="R246" t="str">
        <f t="shared" si="87"/>
        <v>101684714</v>
      </c>
      <c r="S246">
        <v>540</v>
      </c>
      <c r="T246">
        <v>0</v>
      </c>
      <c r="U246" t="str">
        <f t="shared" si="88"/>
        <v>101684715</v>
      </c>
      <c r="V246" s="71">
        <v>0</v>
      </c>
      <c r="W246" s="71">
        <v>0</v>
      </c>
      <c r="X246" t="str">
        <f t="shared" si="89"/>
        <v>101684716</v>
      </c>
      <c r="Y246" s="71">
        <v>0</v>
      </c>
      <c r="Z246" s="71">
        <v>0</v>
      </c>
      <c r="AA246">
        <f t="shared" si="81"/>
        <v>0</v>
      </c>
      <c r="AB246">
        <f t="shared" si="82"/>
        <v>0</v>
      </c>
    </row>
    <row r="247" spans="3:28" x14ac:dyDescent="0.25">
      <c r="C247" s="21">
        <v>1021157</v>
      </c>
      <c r="D247" s="22" t="s">
        <v>120</v>
      </c>
      <c r="E247" s="22" t="s">
        <v>285</v>
      </c>
      <c r="F247" t="str">
        <f t="shared" si="83"/>
        <v>102115710</v>
      </c>
      <c r="G247" s="70">
        <v>0</v>
      </c>
      <c r="H247">
        <v>0</v>
      </c>
      <c r="I247" t="str">
        <f t="shared" si="84"/>
        <v>102115711</v>
      </c>
      <c r="J247">
        <v>0</v>
      </c>
      <c r="K247">
        <v>0</v>
      </c>
      <c r="L247" t="str">
        <f t="shared" si="85"/>
        <v>102115712</v>
      </c>
      <c r="M247" s="71">
        <v>0</v>
      </c>
      <c r="N247" s="71">
        <v>0</v>
      </c>
      <c r="O247" t="str">
        <f t="shared" si="86"/>
        <v>102115713</v>
      </c>
      <c r="P247" s="71">
        <v>0</v>
      </c>
      <c r="Q247" s="71">
        <v>0</v>
      </c>
      <c r="R247" t="str">
        <f t="shared" si="87"/>
        <v>102115714</v>
      </c>
      <c r="S247">
        <v>0</v>
      </c>
      <c r="T247">
        <v>0</v>
      </c>
      <c r="U247" t="str">
        <f t="shared" si="88"/>
        <v>102115715</v>
      </c>
      <c r="V247" s="71">
        <v>0</v>
      </c>
      <c r="W247" s="71">
        <v>0</v>
      </c>
      <c r="X247" t="str">
        <f t="shared" si="89"/>
        <v>102115716</v>
      </c>
      <c r="Y247" s="71">
        <v>0</v>
      </c>
      <c r="Z247" s="71">
        <v>0</v>
      </c>
      <c r="AA247">
        <f t="shared" si="81"/>
        <v>0</v>
      </c>
      <c r="AB247">
        <f t="shared" si="82"/>
        <v>0</v>
      </c>
    </row>
    <row r="248" spans="3:28" x14ac:dyDescent="0.25">
      <c r="C248" s="21">
        <v>2008023</v>
      </c>
      <c r="D248" s="22" t="s">
        <v>120</v>
      </c>
      <c r="E248" s="22" t="s">
        <v>284</v>
      </c>
      <c r="F248" t="str">
        <f t="shared" si="83"/>
        <v>200802310</v>
      </c>
      <c r="G248" s="70">
        <v>0</v>
      </c>
      <c r="H248">
        <v>0</v>
      </c>
      <c r="I248" t="str">
        <f t="shared" si="84"/>
        <v>200802311</v>
      </c>
      <c r="J248">
        <v>0</v>
      </c>
      <c r="K248">
        <v>0</v>
      </c>
      <c r="L248" t="str">
        <f t="shared" si="85"/>
        <v>200802312</v>
      </c>
      <c r="M248" s="71">
        <v>0</v>
      </c>
      <c r="N248" s="71">
        <v>0</v>
      </c>
      <c r="O248" t="str">
        <f t="shared" si="86"/>
        <v>200802313</v>
      </c>
      <c r="P248" s="71">
        <v>0</v>
      </c>
      <c r="Q248" s="71">
        <v>0</v>
      </c>
      <c r="R248" t="str">
        <f t="shared" si="87"/>
        <v>200802314</v>
      </c>
      <c r="S248">
        <v>0</v>
      </c>
      <c r="T248">
        <v>0</v>
      </c>
      <c r="U248" t="str">
        <f t="shared" si="88"/>
        <v>200802315</v>
      </c>
      <c r="V248" s="71">
        <v>0</v>
      </c>
      <c r="W248" s="71">
        <v>0</v>
      </c>
      <c r="X248" t="str">
        <f t="shared" si="89"/>
        <v>200802316</v>
      </c>
      <c r="Y248" s="71">
        <v>0</v>
      </c>
      <c r="Z248" s="71">
        <v>0</v>
      </c>
      <c r="AA248">
        <f t="shared" si="81"/>
        <v>0</v>
      </c>
      <c r="AB248">
        <f t="shared" si="82"/>
        <v>0</v>
      </c>
    </row>
    <row r="249" spans="3:28" x14ac:dyDescent="0.25">
      <c r="C249" s="21">
        <v>2006517</v>
      </c>
      <c r="D249" s="22" t="s">
        <v>147</v>
      </c>
      <c r="E249" s="22" t="s">
        <v>303</v>
      </c>
      <c r="F249" t="str">
        <f t="shared" si="83"/>
        <v>200651710</v>
      </c>
      <c r="G249" s="70">
        <v>0</v>
      </c>
      <c r="H249">
        <v>0</v>
      </c>
      <c r="I249" t="str">
        <f t="shared" si="84"/>
        <v>200651711</v>
      </c>
      <c r="J249">
        <v>0</v>
      </c>
      <c r="K249">
        <v>0</v>
      </c>
      <c r="L249" t="str">
        <f t="shared" si="85"/>
        <v>200651712</v>
      </c>
      <c r="M249" s="71">
        <v>0</v>
      </c>
      <c r="N249" s="71">
        <v>0</v>
      </c>
      <c r="O249" t="str">
        <f t="shared" si="86"/>
        <v>200651713</v>
      </c>
      <c r="P249" s="71">
        <v>1159</v>
      </c>
      <c r="Q249" s="71">
        <v>0</v>
      </c>
      <c r="R249" t="str">
        <f t="shared" si="87"/>
        <v>200651714</v>
      </c>
      <c r="S249">
        <v>0</v>
      </c>
      <c r="T249">
        <v>0</v>
      </c>
      <c r="U249" t="str">
        <f t="shared" si="88"/>
        <v>200651715</v>
      </c>
      <c r="V249" s="71">
        <v>0</v>
      </c>
      <c r="W249" s="71">
        <v>0</v>
      </c>
      <c r="X249" t="str">
        <f t="shared" si="89"/>
        <v>200651716</v>
      </c>
      <c r="Y249" s="71">
        <v>0</v>
      </c>
      <c r="Z249" s="71">
        <v>0</v>
      </c>
      <c r="AA249">
        <f t="shared" si="81"/>
        <v>0</v>
      </c>
      <c r="AB249">
        <f t="shared" si="82"/>
        <v>0</v>
      </c>
    </row>
    <row r="250" spans="3:28" x14ac:dyDescent="0.25">
      <c r="C250" s="21">
        <v>1017380</v>
      </c>
      <c r="D250" s="22" t="s">
        <v>147</v>
      </c>
      <c r="E250" s="22" t="s">
        <v>305</v>
      </c>
      <c r="F250" t="str">
        <f t="shared" si="83"/>
        <v>101738010</v>
      </c>
      <c r="G250" s="70">
        <v>1900</v>
      </c>
      <c r="H250">
        <v>0</v>
      </c>
      <c r="I250" t="str">
        <f t="shared" si="84"/>
        <v>101738011</v>
      </c>
      <c r="J250">
        <v>0</v>
      </c>
      <c r="K250">
        <v>0</v>
      </c>
      <c r="L250" t="str">
        <f t="shared" si="85"/>
        <v>101738012</v>
      </c>
      <c r="M250" s="71">
        <v>0</v>
      </c>
      <c r="N250" s="71">
        <v>0</v>
      </c>
      <c r="O250" t="str">
        <f t="shared" si="86"/>
        <v>101738013</v>
      </c>
      <c r="P250" s="71">
        <v>0</v>
      </c>
      <c r="Q250" s="71">
        <v>0</v>
      </c>
      <c r="R250" t="str">
        <f t="shared" si="87"/>
        <v>101738014</v>
      </c>
      <c r="S250">
        <v>0</v>
      </c>
      <c r="T250">
        <v>0</v>
      </c>
      <c r="U250" t="str">
        <f t="shared" si="88"/>
        <v>101738015</v>
      </c>
      <c r="V250" s="71">
        <v>0</v>
      </c>
      <c r="W250" s="71">
        <v>0</v>
      </c>
      <c r="X250" t="str">
        <f t="shared" si="89"/>
        <v>101738016</v>
      </c>
      <c r="Y250" s="71">
        <v>0</v>
      </c>
      <c r="Z250" s="71">
        <v>0</v>
      </c>
      <c r="AA250">
        <f t="shared" si="81"/>
        <v>503</v>
      </c>
      <c r="AB250">
        <f t="shared" si="82"/>
        <v>0</v>
      </c>
    </row>
    <row r="251" spans="3:28" x14ac:dyDescent="0.25">
      <c r="C251" s="21">
        <v>1013544</v>
      </c>
      <c r="D251" s="22" t="s">
        <v>222</v>
      </c>
      <c r="E251" s="22" t="s">
        <v>355</v>
      </c>
      <c r="F251" t="str">
        <f t="shared" si="83"/>
        <v>101354410</v>
      </c>
      <c r="G251" s="70">
        <v>0</v>
      </c>
      <c r="H251">
        <v>0</v>
      </c>
      <c r="I251" t="str">
        <f t="shared" si="84"/>
        <v>101354411</v>
      </c>
      <c r="J251">
        <v>0</v>
      </c>
      <c r="K251">
        <v>0</v>
      </c>
      <c r="L251" t="str">
        <f t="shared" si="85"/>
        <v>101354412</v>
      </c>
      <c r="M251" s="71">
        <v>0</v>
      </c>
      <c r="N251" s="71">
        <v>0</v>
      </c>
      <c r="O251" t="str">
        <f t="shared" si="86"/>
        <v>101354413</v>
      </c>
      <c r="P251" s="71">
        <v>0</v>
      </c>
      <c r="Q251" s="71">
        <v>0</v>
      </c>
      <c r="R251" t="str">
        <f t="shared" si="87"/>
        <v>101354414</v>
      </c>
      <c r="S251">
        <v>0</v>
      </c>
      <c r="T251">
        <v>0</v>
      </c>
      <c r="U251" t="str">
        <f t="shared" si="88"/>
        <v>101354415</v>
      </c>
      <c r="V251" s="71">
        <v>0</v>
      </c>
      <c r="W251" s="71">
        <v>0</v>
      </c>
      <c r="X251" t="str">
        <f t="shared" si="89"/>
        <v>101354416</v>
      </c>
      <c r="Y251" s="71">
        <v>0</v>
      </c>
      <c r="Z251" s="71">
        <v>0</v>
      </c>
      <c r="AA251">
        <f t="shared" si="81"/>
        <v>0</v>
      </c>
      <c r="AB251">
        <f t="shared" si="82"/>
        <v>0</v>
      </c>
    </row>
    <row r="252" spans="3:28" x14ac:dyDescent="0.25">
      <c r="C252" s="21">
        <v>1016507</v>
      </c>
      <c r="D252" s="22" t="s">
        <v>65</v>
      </c>
      <c r="E252" s="22" t="s">
        <v>237</v>
      </c>
      <c r="F252" t="str">
        <f t="shared" si="83"/>
        <v>101650710</v>
      </c>
      <c r="G252" s="70">
        <v>0</v>
      </c>
      <c r="H252">
        <v>0</v>
      </c>
      <c r="I252" t="str">
        <f t="shared" si="84"/>
        <v>101650711</v>
      </c>
      <c r="J252">
        <v>0</v>
      </c>
      <c r="K252">
        <v>0</v>
      </c>
      <c r="L252" t="str">
        <f t="shared" si="85"/>
        <v>101650712</v>
      </c>
      <c r="M252" s="71">
        <v>0</v>
      </c>
      <c r="N252" s="71">
        <v>0</v>
      </c>
      <c r="O252" t="str">
        <f t="shared" si="86"/>
        <v>101650713</v>
      </c>
      <c r="P252" s="71">
        <v>0</v>
      </c>
      <c r="Q252" s="71">
        <v>0</v>
      </c>
      <c r="R252" t="str">
        <f t="shared" si="87"/>
        <v>101650714</v>
      </c>
      <c r="S252">
        <v>0</v>
      </c>
      <c r="T252">
        <v>0</v>
      </c>
      <c r="U252" t="str">
        <f t="shared" si="88"/>
        <v>101650715</v>
      </c>
      <c r="V252" s="71">
        <v>0</v>
      </c>
      <c r="W252" s="71">
        <v>0</v>
      </c>
      <c r="X252" t="str">
        <f t="shared" si="89"/>
        <v>101650716</v>
      </c>
      <c r="Y252" s="71">
        <v>0</v>
      </c>
      <c r="Z252" s="71">
        <v>0</v>
      </c>
      <c r="AA252">
        <f t="shared" si="81"/>
        <v>0</v>
      </c>
      <c r="AB252">
        <f t="shared" si="82"/>
        <v>0</v>
      </c>
    </row>
    <row r="253" spans="3:28" x14ac:dyDescent="0.25">
      <c r="C253" s="21">
        <v>1019923</v>
      </c>
      <c r="D253" s="22" t="s">
        <v>210</v>
      </c>
      <c r="E253" s="22" t="s">
        <v>268</v>
      </c>
      <c r="F253" t="str">
        <f t="shared" si="83"/>
        <v>101992310</v>
      </c>
      <c r="G253" s="70">
        <v>0</v>
      </c>
      <c r="H253">
        <v>0</v>
      </c>
      <c r="I253" t="str">
        <f t="shared" si="84"/>
        <v>101992311</v>
      </c>
      <c r="J253">
        <v>0</v>
      </c>
      <c r="K253">
        <v>0</v>
      </c>
      <c r="L253" t="str">
        <f t="shared" si="85"/>
        <v>101992312</v>
      </c>
      <c r="M253" s="71">
        <v>2880</v>
      </c>
      <c r="N253" s="71">
        <v>12</v>
      </c>
      <c r="O253" t="str">
        <f t="shared" si="86"/>
        <v>101992313</v>
      </c>
      <c r="P253" s="71">
        <v>0</v>
      </c>
      <c r="Q253" s="71">
        <v>0</v>
      </c>
      <c r="R253" t="str">
        <f t="shared" si="87"/>
        <v>101992314</v>
      </c>
      <c r="S253">
        <v>0</v>
      </c>
      <c r="T253">
        <v>0</v>
      </c>
      <c r="U253" t="str">
        <f t="shared" si="88"/>
        <v>101992315</v>
      </c>
      <c r="V253" s="71">
        <v>0</v>
      </c>
      <c r="W253" s="71">
        <v>0</v>
      </c>
      <c r="X253" t="str">
        <f t="shared" si="89"/>
        <v>101992316</v>
      </c>
      <c r="Y253" s="71">
        <v>500</v>
      </c>
      <c r="Z253" s="71">
        <v>0</v>
      </c>
      <c r="AA253">
        <f t="shared" si="81"/>
        <v>5414</v>
      </c>
      <c r="AB253">
        <f t="shared" si="82"/>
        <v>0</v>
      </c>
    </row>
    <row r="254" spans="3:28" x14ac:dyDescent="0.25">
      <c r="C254" s="21">
        <v>2003814</v>
      </c>
      <c r="D254" s="22" t="s">
        <v>421</v>
      </c>
      <c r="E254" s="22" t="s">
        <v>422</v>
      </c>
      <c r="F254" t="str">
        <f t="shared" si="83"/>
        <v>200381410</v>
      </c>
      <c r="G254" s="70">
        <v>0</v>
      </c>
      <c r="H254">
        <v>0</v>
      </c>
      <c r="I254" t="str">
        <f t="shared" ref="I254" si="90">C254&amp;11</f>
        <v>200381411</v>
      </c>
      <c r="J254">
        <v>0</v>
      </c>
      <c r="K254">
        <v>0</v>
      </c>
      <c r="L254" t="str">
        <f t="shared" ref="L254" si="91">C254&amp;12</f>
        <v>200381412</v>
      </c>
      <c r="M254" s="71">
        <v>0</v>
      </c>
      <c r="N254" s="71">
        <v>0</v>
      </c>
      <c r="O254" t="str">
        <f t="shared" ref="O254" si="92">C254&amp;13</f>
        <v>200381413</v>
      </c>
      <c r="P254" s="71">
        <v>0</v>
      </c>
      <c r="Q254" s="71">
        <v>0</v>
      </c>
      <c r="R254" t="str">
        <f t="shared" ref="R254" si="93">C254&amp;14</f>
        <v>200381414</v>
      </c>
      <c r="S254">
        <v>0</v>
      </c>
      <c r="T254">
        <v>0</v>
      </c>
      <c r="U254" t="str">
        <f t="shared" ref="U254" si="94">C254&amp;15</f>
        <v>200381415</v>
      </c>
      <c r="V254" s="71">
        <v>0</v>
      </c>
      <c r="W254" s="71">
        <v>0</v>
      </c>
      <c r="X254" t="str">
        <f t="shared" ref="X254" si="95">C254&amp;16</f>
        <v>200381416</v>
      </c>
      <c r="Y254" s="71">
        <v>0</v>
      </c>
      <c r="Z254" s="71">
        <v>0</v>
      </c>
      <c r="AA254">
        <f t="shared" si="81"/>
        <v>0</v>
      </c>
      <c r="AB254">
        <f t="shared" si="82"/>
        <v>0</v>
      </c>
    </row>
    <row r="255" spans="3:28" x14ac:dyDescent="0.25">
      <c r="C255" s="21">
        <v>1017358</v>
      </c>
      <c r="D255" s="22" t="s">
        <v>106</v>
      </c>
      <c r="E255" s="22" t="s">
        <v>272</v>
      </c>
      <c r="F255" t="str">
        <f t="shared" si="83"/>
        <v>101735810</v>
      </c>
      <c r="G255" s="70">
        <v>0</v>
      </c>
      <c r="H255">
        <v>0</v>
      </c>
      <c r="I255" t="str">
        <f t="shared" si="84"/>
        <v>101735811</v>
      </c>
      <c r="J255">
        <v>0</v>
      </c>
      <c r="K255">
        <v>0</v>
      </c>
      <c r="L255" t="str">
        <f t="shared" si="85"/>
        <v>101735812</v>
      </c>
      <c r="M255" s="71">
        <v>1843</v>
      </c>
      <c r="N255" s="71">
        <v>4</v>
      </c>
      <c r="O255" t="str">
        <f t="shared" si="86"/>
        <v>101735813</v>
      </c>
      <c r="P255" s="71">
        <v>0</v>
      </c>
      <c r="Q255" s="71">
        <v>0</v>
      </c>
      <c r="R255" t="str">
        <f t="shared" si="87"/>
        <v>101735814</v>
      </c>
      <c r="S255">
        <v>0</v>
      </c>
      <c r="T255">
        <v>0</v>
      </c>
      <c r="U255" t="str">
        <f t="shared" si="88"/>
        <v>101735815</v>
      </c>
      <c r="V255" s="71">
        <v>0</v>
      </c>
      <c r="W255" s="71">
        <v>0</v>
      </c>
      <c r="X255" t="str">
        <f t="shared" si="89"/>
        <v>101735816</v>
      </c>
      <c r="Y255" s="71">
        <v>1500</v>
      </c>
      <c r="Z255" s="71">
        <v>0</v>
      </c>
      <c r="AA255">
        <f t="shared" si="81"/>
        <v>8058</v>
      </c>
      <c r="AB255">
        <f t="shared" si="82"/>
        <v>11</v>
      </c>
    </row>
    <row r="256" spans="3:28" x14ac:dyDescent="0.25">
      <c r="C256" s="21">
        <v>1017145</v>
      </c>
      <c r="D256" s="22" t="s">
        <v>149</v>
      </c>
      <c r="E256" s="22" t="s">
        <v>306</v>
      </c>
      <c r="F256" t="str">
        <f t="shared" si="83"/>
        <v>101714510</v>
      </c>
      <c r="G256" s="70">
        <v>0</v>
      </c>
      <c r="H256">
        <v>0</v>
      </c>
      <c r="I256" t="str">
        <f t="shared" si="84"/>
        <v>101714511</v>
      </c>
      <c r="J256">
        <v>0</v>
      </c>
      <c r="K256">
        <v>0</v>
      </c>
      <c r="L256" t="str">
        <f t="shared" si="85"/>
        <v>101714512</v>
      </c>
      <c r="M256" s="71">
        <v>0</v>
      </c>
      <c r="N256" s="71">
        <v>0</v>
      </c>
      <c r="O256" t="str">
        <f t="shared" si="86"/>
        <v>101714513</v>
      </c>
      <c r="P256" s="71">
        <v>0</v>
      </c>
      <c r="Q256" s="71">
        <v>0</v>
      </c>
      <c r="R256" t="str">
        <f t="shared" si="87"/>
        <v>101714514</v>
      </c>
      <c r="S256">
        <v>0</v>
      </c>
      <c r="T256">
        <v>0</v>
      </c>
      <c r="U256" t="str">
        <f t="shared" si="88"/>
        <v>101714515</v>
      </c>
      <c r="V256" s="71">
        <v>0</v>
      </c>
      <c r="W256" s="71">
        <v>0</v>
      </c>
      <c r="X256" t="str">
        <f t="shared" si="89"/>
        <v>101714516</v>
      </c>
      <c r="Y256" s="71">
        <v>0</v>
      </c>
      <c r="Z256" s="71">
        <v>0</v>
      </c>
      <c r="AA256">
        <f t="shared" si="81"/>
        <v>0</v>
      </c>
      <c r="AB256">
        <f t="shared" si="82"/>
        <v>0</v>
      </c>
    </row>
    <row r="257" spans="3:28" x14ac:dyDescent="0.25">
      <c r="C257" s="21">
        <v>1003809</v>
      </c>
      <c r="D257" s="22" t="s">
        <v>158</v>
      </c>
      <c r="E257" s="22" t="s">
        <v>313</v>
      </c>
      <c r="F257" t="str">
        <f t="shared" si="83"/>
        <v>100380910</v>
      </c>
      <c r="G257" s="70">
        <v>2073</v>
      </c>
      <c r="H257">
        <v>0</v>
      </c>
      <c r="I257" t="str">
        <f t="shared" si="84"/>
        <v>100380911</v>
      </c>
      <c r="J257">
        <v>0</v>
      </c>
      <c r="K257">
        <v>0</v>
      </c>
      <c r="L257" t="str">
        <f t="shared" si="85"/>
        <v>100380912</v>
      </c>
      <c r="M257" s="71">
        <v>0</v>
      </c>
      <c r="N257" s="71">
        <v>0</v>
      </c>
      <c r="O257" t="str">
        <f t="shared" si="86"/>
        <v>100380913</v>
      </c>
      <c r="P257" s="71">
        <v>0</v>
      </c>
      <c r="Q257" s="71">
        <v>0</v>
      </c>
      <c r="R257" t="str">
        <f t="shared" si="87"/>
        <v>100380914</v>
      </c>
      <c r="S257">
        <v>0</v>
      </c>
      <c r="T257">
        <v>0</v>
      </c>
      <c r="U257" t="str">
        <f t="shared" si="88"/>
        <v>100380915</v>
      </c>
      <c r="V257" s="71">
        <v>0</v>
      </c>
      <c r="W257" s="71">
        <v>0</v>
      </c>
      <c r="X257" t="str">
        <f t="shared" si="89"/>
        <v>100380916</v>
      </c>
      <c r="Y257" s="71">
        <v>1000</v>
      </c>
      <c r="Z257" s="71">
        <v>0</v>
      </c>
      <c r="AA257">
        <f t="shared" si="81"/>
        <v>8370</v>
      </c>
      <c r="AB257">
        <f t="shared" si="82"/>
        <v>18</v>
      </c>
    </row>
    <row r="258" spans="3:28" x14ac:dyDescent="0.25">
      <c r="C258" s="21">
        <v>1016420</v>
      </c>
      <c r="D258" s="22" t="s">
        <v>121</v>
      </c>
      <c r="E258" s="22" t="s">
        <v>273</v>
      </c>
      <c r="F258" t="str">
        <f t="shared" si="83"/>
        <v>101642010</v>
      </c>
      <c r="G258" s="70">
        <v>0</v>
      </c>
      <c r="H258">
        <v>0</v>
      </c>
      <c r="I258" t="str">
        <f t="shared" si="84"/>
        <v>101642011</v>
      </c>
      <c r="J258">
        <v>0</v>
      </c>
      <c r="K258">
        <v>0</v>
      </c>
      <c r="L258" t="str">
        <f t="shared" si="85"/>
        <v>101642012</v>
      </c>
      <c r="M258" s="71">
        <v>0</v>
      </c>
      <c r="N258" s="71">
        <v>0</v>
      </c>
      <c r="O258" t="str">
        <f t="shared" si="86"/>
        <v>101642013</v>
      </c>
      <c r="P258" s="71">
        <v>0</v>
      </c>
      <c r="Q258" s="71">
        <v>0</v>
      </c>
      <c r="R258" t="str">
        <f t="shared" si="87"/>
        <v>101642014</v>
      </c>
      <c r="S258">
        <v>0</v>
      </c>
      <c r="T258">
        <v>0</v>
      </c>
      <c r="U258" t="str">
        <f t="shared" si="88"/>
        <v>101642015</v>
      </c>
      <c r="V258" s="71">
        <v>0</v>
      </c>
      <c r="W258" s="71">
        <v>0</v>
      </c>
      <c r="X258" t="str">
        <f t="shared" si="89"/>
        <v>101642016</v>
      </c>
      <c r="Y258" s="71">
        <v>0</v>
      </c>
      <c r="Z258" s="71">
        <v>0</v>
      </c>
      <c r="AA258">
        <f t="shared" si="81"/>
        <v>0</v>
      </c>
      <c r="AB258">
        <f t="shared" si="82"/>
        <v>0</v>
      </c>
    </row>
    <row r="259" spans="3:28" x14ac:dyDescent="0.25">
      <c r="C259" s="21">
        <v>2008016</v>
      </c>
      <c r="D259" s="22" t="s">
        <v>181</v>
      </c>
      <c r="E259" s="22" t="s">
        <v>327</v>
      </c>
      <c r="F259" t="str">
        <f t="shared" si="83"/>
        <v>200801610</v>
      </c>
      <c r="G259" s="70">
        <v>0</v>
      </c>
      <c r="H259">
        <v>0</v>
      </c>
      <c r="I259" t="str">
        <f t="shared" si="84"/>
        <v>200801611</v>
      </c>
      <c r="J259">
        <v>0</v>
      </c>
      <c r="K259">
        <v>0</v>
      </c>
      <c r="L259" t="str">
        <f t="shared" si="85"/>
        <v>200801612</v>
      </c>
      <c r="M259" s="71">
        <v>0</v>
      </c>
      <c r="N259" s="71">
        <v>0</v>
      </c>
      <c r="O259" t="str">
        <f t="shared" si="86"/>
        <v>200801613</v>
      </c>
      <c r="P259" s="71">
        <v>1764</v>
      </c>
      <c r="Q259" s="71">
        <v>2</v>
      </c>
      <c r="R259" t="str">
        <f t="shared" si="87"/>
        <v>200801614</v>
      </c>
      <c r="S259">
        <v>1361</v>
      </c>
      <c r="T259">
        <v>0</v>
      </c>
      <c r="U259" t="str">
        <f t="shared" si="88"/>
        <v>200801615</v>
      </c>
      <c r="V259" s="71">
        <v>0</v>
      </c>
      <c r="W259" s="71">
        <v>0</v>
      </c>
      <c r="X259" t="str">
        <f t="shared" si="89"/>
        <v>200801616</v>
      </c>
      <c r="Y259" s="71">
        <v>0</v>
      </c>
      <c r="Z259" s="71">
        <v>0</v>
      </c>
      <c r="AA259">
        <f t="shared" si="81"/>
        <v>6582</v>
      </c>
      <c r="AB259">
        <f t="shared" si="82"/>
        <v>13</v>
      </c>
    </row>
    <row r="260" spans="3:28" x14ac:dyDescent="0.25">
      <c r="C260" s="21">
        <v>1023039</v>
      </c>
      <c r="D260" s="22" t="s">
        <v>425</v>
      </c>
      <c r="E260" s="22" t="s">
        <v>290</v>
      </c>
      <c r="F260" t="str">
        <f t="shared" si="83"/>
        <v>102303910</v>
      </c>
      <c r="G260" s="70">
        <v>0</v>
      </c>
      <c r="H260">
        <v>0</v>
      </c>
      <c r="I260" t="str">
        <f t="shared" si="84"/>
        <v>102303911</v>
      </c>
      <c r="J260">
        <v>0</v>
      </c>
      <c r="K260">
        <v>0</v>
      </c>
      <c r="L260" t="str">
        <f t="shared" si="85"/>
        <v>102303912</v>
      </c>
      <c r="M260" s="71">
        <v>0</v>
      </c>
      <c r="N260" s="71">
        <v>0</v>
      </c>
      <c r="O260" t="str">
        <f t="shared" si="86"/>
        <v>102303913</v>
      </c>
      <c r="P260" s="71">
        <v>0</v>
      </c>
      <c r="Q260" s="71">
        <v>0</v>
      </c>
      <c r="R260" t="str">
        <f t="shared" si="87"/>
        <v>102303914</v>
      </c>
      <c r="S260">
        <v>0</v>
      </c>
      <c r="T260">
        <v>0</v>
      </c>
      <c r="U260" t="str">
        <f t="shared" si="88"/>
        <v>102303915</v>
      </c>
      <c r="V260" s="71">
        <v>0</v>
      </c>
      <c r="W260" s="71">
        <v>0</v>
      </c>
      <c r="X260" t="str">
        <f t="shared" si="89"/>
        <v>102303916</v>
      </c>
      <c r="Y260" s="71">
        <v>500</v>
      </c>
      <c r="Z260" s="71">
        <v>0</v>
      </c>
      <c r="AA260">
        <f t="shared" si="81"/>
        <v>500</v>
      </c>
      <c r="AB260">
        <f t="shared" si="82"/>
        <v>0</v>
      </c>
    </row>
    <row r="261" spans="3:28" x14ac:dyDescent="0.25">
      <c r="C261" s="21">
        <v>1001494</v>
      </c>
      <c r="D261" s="22" t="s">
        <v>218</v>
      </c>
      <c r="E261" s="22" t="s">
        <v>273</v>
      </c>
      <c r="F261" t="str">
        <f t="shared" si="83"/>
        <v>100149410</v>
      </c>
      <c r="G261" s="70">
        <v>0</v>
      </c>
      <c r="H261">
        <v>0</v>
      </c>
      <c r="I261" t="str">
        <f t="shared" si="84"/>
        <v>100149411</v>
      </c>
      <c r="J261">
        <v>0</v>
      </c>
      <c r="K261">
        <v>0</v>
      </c>
      <c r="L261" t="str">
        <f t="shared" si="85"/>
        <v>100149412</v>
      </c>
      <c r="M261" s="71">
        <v>0</v>
      </c>
      <c r="N261" s="71">
        <v>0</v>
      </c>
      <c r="O261" t="str">
        <f t="shared" si="86"/>
        <v>100149413</v>
      </c>
      <c r="P261" s="71">
        <v>0</v>
      </c>
      <c r="Q261" s="71">
        <v>0</v>
      </c>
      <c r="R261" t="str">
        <f t="shared" si="87"/>
        <v>100149414</v>
      </c>
      <c r="S261">
        <v>0</v>
      </c>
      <c r="T261">
        <v>0</v>
      </c>
      <c r="U261" t="str">
        <f t="shared" si="88"/>
        <v>100149415</v>
      </c>
      <c r="V261" s="71">
        <v>0</v>
      </c>
      <c r="W261" s="71">
        <v>0</v>
      </c>
      <c r="X261" t="str">
        <f t="shared" si="89"/>
        <v>100149416</v>
      </c>
      <c r="Y261" s="71">
        <v>0</v>
      </c>
      <c r="Z261" s="71">
        <v>0</v>
      </c>
      <c r="AA261">
        <f t="shared" si="81"/>
        <v>7830</v>
      </c>
      <c r="AB261">
        <f t="shared" si="82"/>
        <v>16</v>
      </c>
    </row>
    <row r="262" spans="3:28" x14ac:dyDescent="0.25">
      <c r="C262" s="21">
        <v>1002196</v>
      </c>
      <c r="D262" s="22" t="s">
        <v>160</v>
      </c>
      <c r="E262" s="22" t="s">
        <v>315</v>
      </c>
      <c r="F262" t="str">
        <f t="shared" si="83"/>
        <v>100219610</v>
      </c>
      <c r="G262" s="70">
        <v>0</v>
      </c>
      <c r="H262">
        <v>0</v>
      </c>
      <c r="I262" t="str">
        <f t="shared" si="84"/>
        <v>100219611</v>
      </c>
      <c r="J262">
        <v>0</v>
      </c>
      <c r="K262">
        <v>0</v>
      </c>
      <c r="L262" t="str">
        <f t="shared" si="85"/>
        <v>100219612</v>
      </c>
      <c r="M262" s="71">
        <v>1555</v>
      </c>
      <c r="N262" s="71">
        <v>3</v>
      </c>
      <c r="O262" t="str">
        <f t="shared" si="86"/>
        <v>100219613</v>
      </c>
      <c r="P262" s="71">
        <v>0</v>
      </c>
      <c r="Q262" s="71">
        <v>0</v>
      </c>
      <c r="R262" t="str">
        <f t="shared" si="87"/>
        <v>100219614</v>
      </c>
      <c r="S262">
        <v>0</v>
      </c>
      <c r="T262">
        <v>0</v>
      </c>
      <c r="U262" t="str">
        <f t="shared" si="88"/>
        <v>100219615</v>
      </c>
      <c r="V262" s="71">
        <v>3009</v>
      </c>
      <c r="W262" s="71">
        <v>2</v>
      </c>
      <c r="X262" t="str">
        <f t="shared" si="89"/>
        <v>100219616</v>
      </c>
      <c r="Y262" s="71">
        <v>0</v>
      </c>
      <c r="Z262" s="71">
        <v>0</v>
      </c>
      <c r="AA262">
        <f t="shared" ref="AA262:AA325" si="96">VLOOKUP(C262,$C$5:$AG$194,30,FALSE)+Y262</f>
        <v>3828</v>
      </c>
      <c r="AB262">
        <f t="shared" ref="AB262:AB325" si="97">VLOOKUP(C262,$C$5:$AH$194,31,FALSE)+Z262</f>
        <v>4</v>
      </c>
    </row>
    <row r="263" spans="3:28" x14ac:dyDescent="0.25">
      <c r="C263" s="21">
        <v>1001135</v>
      </c>
      <c r="D263" s="22" t="s">
        <v>176</v>
      </c>
      <c r="E263" s="22" t="s">
        <v>324</v>
      </c>
      <c r="F263" t="str">
        <f t="shared" ref="F263:F295" si="98">C263&amp;10</f>
        <v>100113510</v>
      </c>
      <c r="G263" s="70">
        <v>3628</v>
      </c>
      <c r="H263">
        <v>2</v>
      </c>
      <c r="I263" t="str">
        <f t="shared" ref="I263:I295" si="99">C263&amp;11</f>
        <v>100113511</v>
      </c>
      <c r="J263">
        <v>1353</v>
      </c>
      <c r="K263">
        <v>16</v>
      </c>
      <c r="L263" t="str">
        <f t="shared" ref="L263:L295" si="100">C263&amp;12</f>
        <v>100113512</v>
      </c>
      <c r="M263" s="71">
        <v>0</v>
      </c>
      <c r="N263" s="71">
        <v>0</v>
      </c>
      <c r="O263" t="str">
        <f t="shared" ref="O263:O295" si="101">C263&amp;13</f>
        <v>100113513</v>
      </c>
      <c r="P263" s="71">
        <v>0</v>
      </c>
      <c r="Q263" s="71">
        <v>0</v>
      </c>
      <c r="R263" t="str">
        <f t="shared" ref="R263:R295" si="102">C263&amp;14</f>
        <v>100113514</v>
      </c>
      <c r="S263">
        <v>0</v>
      </c>
      <c r="T263">
        <v>0</v>
      </c>
      <c r="U263" t="str">
        <f t="shared" ref="U263:U295" si="103">C263&amp;15</f>
        <v>100113515</v>
      </c>
      <c r="V263" s="71">
        <v>2772</v>
      </c>
      <c r="W263" s="71">
        <v>2</v>
      </c>
      <c r="X263" t="str">
        <f t="shared" ref="X263:X295" si="104">C263&amp;16</f>
        <v>100113516</v>
      </c>
      <c r="Y263" s="71">
        <v>1500</v>
      </c>
      <c r="Z263" s="71">
        <v>0</v>
      </c>
      <c r="AA263">
        <f t="shared" si="96"/>
        <v>7612</v>
      </c>
      <c r="AB263">
        <f t="shared" si="97"/>
        <v>21</v>
      </c>
    </row>
    <row r="264" spans="3:28" x14ac:dyDescent="0.25">
      <c r="C264" s="21">
        <v>1022072</v>
      </c>
      <c r="D264" s="22" t="s">
        <v>206</v>
      </c>
      <c r="E264" s="22" t="s">
        <v>345</v>
      </c>
      <c r="F264" t="str">
        <f t="shared" si="98"/>
        <v>102207210</v>
      </c>
      <c r="G264" s="70">
        <v>0</v>
      </c>
      <c r="H264">
        <v>0</v>
      </c>
      <c r="I264" t="str">
        <f t="shared" si="99"/>
        <v>102207211</v>
      </c>
      <c r="J264">
        <v>0</v>
      </c>
      <c r="K264">
        <v>0</v>
      </c>
      <c r="L264" t="str">
        <f t="shared" si="100"/>
        <v>102207212</v>
      </c>
      <c r="M264" s="71">
        <v>0</v>
      </c>
      <c r="N264" s="71">
        <v>0</v>
      </c>
      <c r="O264" t="str">
        <f t="shared" si="101"/>
        <v>102207213</v>
      </c>
      <c r="P264" s="71">
        <v>0</v>
      </c>
      <c r="Q264" s="71">
        <v>0</v>
      </c>
      <c r="R264" t="str">
        <f t="shared" si="102"/>
        <v>102207214</v>
      </c>
      <c r="S264">
        <v>0</v>
      </c>
      <c r="T264">
        <v>0</v>
      </c>
      <c r="U264" t="str">
        <f t="shared" si="103"/>
        <v>102207215</v>
      </c>
      <c r="V264" s="71">
        <v>0</v>
      </c>
      <c r="W264" s="71">
        <v>0</v>
      </c>
      <c r="X264" t="str">
        <f t="shared" si="104"/>
        <v>102207216</v>
      </c>
      <c r="Y264" s="71">
        <v>0</v>
      </c>
      <c r="Z264" s="71">
        <v>0</v>
      </c>
      <c r="AA264">
        <f t="shared" si="96"/>
        <v>432</v>
      </c>
      <c r="AB264">
        <f t="shared" si="97"/>
        <v>0</v>
      </c>
    </row>
    <row r="265" spans="3:28" x14ac:dyDescent="0.25">
      <c r="C265" s="21">
        <v>1008563</v>
      </c>
      <c r="D265" s="22" t="s">
        <v>174</v>
      </c>
      <c r="E265" s="22" t="s">
        <v>255</v>
      </c>
      <c r="F265" t="str">
        <f t="shared" si="98"/>
        <v>100856310</v>
      </c>
      <c r="G265" s="70">
        <v>0</v>
      </c>
      <c r="H265">
        <v>0</v>
      </c>
      <c r="I265" t="str">
        <f t="shared" si="99"/>
        <v>100856311</v>
      </c>
      <c r="J265">
        <v>0</v>
      </c>
      <c r="K265">
        <v>0</v>
      </c>
      <c r="L265" t="str">
        <f t="shared" si="100"/>
        <v>100856312</v>
      </c>
      <c r="M265" s="71">
        <v>0</v>
      </c>
      <c r="N265" s="71">
        <v>0</v>
      </c>
      <c r="O265" t="str">
        <f t="shared" si="101"/>
        <v>100856313</v>
      </c>
      <c r="P265" s="71">
        <v>0</v>
      </c>
      <c r="Q265" s="71">
        <v>0</v>
      </c>
      <c r="R265" t="str">
        <f t="shared" si="102"/>
        <v>100856314</v>
      </c>
      <c r="S265">
        <v>1053</v>
      </c>
      <c r="T265">
        <v>0</v>
      </c>
      <c r="U265" t="str">
        <f t="shared" si="103"/>
        <v>100856315</v>
      </c>
      <c r="V265" s="71">
        <v>0</v>
      </c>
      <c r="W265" s="71">
        <v>0</v>
      </c>
      <c r="X265" t="str">
        <f t="shared" si="104"/>
        <v>100856316</v>
      </c>
      <c r="Y265" s="71">
        <v>0</v>
      </c>
      <c r="Z265" s="71">
        <v>0</v>
      </c>
      <c r="AA265">
        <f t="shared" si="96"/>
        <v>2246</v>
      </c>
      <c r="AB265">
        <f t="shared" si="97"/>
        <v>0</v>
      </c>
    </row>
    <row r="266" spans="3:28" x14ac:dyDescent="0.25">
      <c r="C266" s="21">
        <v>1011440</v>
      </c>
      <c r="D266" s="22" t="s">
        <v>107</v>
      </c>
      <c r="E266" s="22" t="s">
        <v>273</v>
      </c>
      <c r="F266" t="str">
        <f t="shared" si="98"/>
        <v>101144010</v>
      </c>
      <c r="G266" s="70">
        <v>1555</v>
      </c>
      <c r="H266">
        <v>0</v>
      </c>
      <c r="I266" t="str">
        <f t="shared" si="99"/>
        <v>101144011</v>
      </c>
      <c r="J266">
        <v>0</v>
      </c>
      <c r="K266">
        <v>0</v>
      </c>
      <c r="L266" t="str">
        <f t="shared" si="100"/>
        <v>101144012</v>
      </c>
      <c r="M266" s="71">
        <v>0</v>
      </c>
      <c r="N266" s="71">
        <v>0</v>
      </c>
      <c r="O266" t="str">
        <f t="shared" si="101"/>
        <v>101144013</v>
      </c>
      <c r="P266" s="71">
        <v>0</v>
      </c>
      <c r="Q266" s="71">
        <v>0</v>
      </c>
      <c r="R266" t="str">
        <f t="shared" si="102"/>
        <v>101144014</v>
      </c>
      <c r="S266">
        <v>1949</v>
      </c>
      <c r="T266">
        <v>0</v>
      </c>
      <c r="U266" t="str">
        <f t="shared" si="103"/>
        <v>101144015</v>
      </c>
      <c r="V266" s="71">
        <v>2296</v>
      </c>
      <c r="W266" s="71">
        <v>1</v>
      </c>
      <c r="X266" t="str">
        <f t="shared" si="104"/>
        <v>101144016</v>
      </c>
      <c r="Y266" s="71">
        <v>1500</v>
      </c>
      <c r="Z266" s="71">
        <v>0</v>
      </c>
      <c r="AA266">
        <f t="shared" si="96"/>
        <v>4200</v>
      </c>
      <c r="AB266">
        <f t="shared" si="97"/>
        <v>11</v>
      </c>
    </row>
    <row r="267" spans="3:28" x14ac:dyDescent="0.25">
      <c r="C267" s="21">
        <v>1002082</v>
      </c>
      <c r="D267" s="22" t="s">
        <v>424</v>
      </c>
      <c r="E267" s="22" t="s">
        <v>315</v>
      </c>
      <c r="F267" t="str">
        <f t="shared" si="98"/>
        <v>100208210</v>
      </c>
      <c r="G267" s="70">
        <v>0</v>
      </c>
      <c r="H267">
        <v>0</v>
      </c>
      <c r="I267" t="str">
        <f t="shared" si="99"/>
        <v>100208211</v>
      </c>
      <c r="J267">
        <v>0</v>
      </c>
      <c r="K267">
        <v>0</v>
      </c>
      <c r="L267" t="str">
        <f t="shared" si="100"/>
        <v>100208212</v>
      </c>
      <c r="M267" s="71">
        <v>0</v>
      </c>
      <c r="N267" s="71">
        <v>0</v>
      </c>
      <c r="O267" t="str">
        <f t="shared" si="101"/>
        <v>100208213</v>
      </c>
      <c r="P267" s="71">
        <v>0</v>
      </c>
      <c r="Q267" s="71">
        <v>0</v>
      </c>
      <c r="R267" t="str">
        <f t="shared" si="102"/>
        <v>100208214</v>
      </c>
      <c r="S267">
        <v>0</v>
      </c>
      <c r="T267">
        <v>0</v>
      </c>
      <c r="U267" t="str">
        <f t="shared" si="103"/>
        <v>100208215</v>
      </c>
      <c r="V267" s="71">
        <v>0</v>
      </c>
      <c r="W267" s="71">
        <v>0</v>
      </c>
      <c r="X267" t="str">
        <f t="shared" si="104"/>
        <v>100208216</v>
      </c>
      <c r="Y267" s="71">
        <v>0</v>
      </c>
      <c r="Z267" s="71">
        <v>0</v>
      </c>
      <c r="AA267">
        <f t="shared" si="96"/>
        <v>4060</v>
      </c>
      <c r="AB267">
        <f t="shared" si="97"/>
        <v>4</v>
      </c>
    </row>
    <row r="268" spans="3:28" x14ac:dyDescent="0.25">
      <c r="C268" s="21">
        <v>1019925</v>
      </c>
      <c r="D268" s="22" t="s">
        <v>80</v>
      </c>
      <c r="E268" s="22" t="s">
        <v>251</v>
      </c>
      <c r="F268" t="str">
        <f t="shared" si="98"/>
        <v>101992510</v>
      </c>
      <c r="G268" s="70">
        <v>0</v>
      </c>
      <c r="H268">
        <v>0</v>
      </c>
      <c r="I268" t="str">
        <f t="shared" si="99"/>
        <v>101992511</v>
      </c>
      <c r="J268">
        <v>0</v>
      </c>
      <c r="K268">
        <v>0</v>
      </c>
      <c r="L268" t="str">
        <f t="shared" si="100"/>
        <v>101992512</v>
      </c>
      <c r="M268" s="71">
        <v>0</v>
      </c>
      <c r="N268" s="71">
        <v>0</v>
      </c>
      <c r="O268" t="str">
        <f t="shared" si="101"/>
        <v>101992513</v>
      </c>
      <c r="P268" s="71">
        <v>0</v>
      </c>
      <c r="Q268" s="71">
        <v>0</v>
      </c>
      <c r="R268" t="str">
        <f t="shared" si="102"/>
        <v>101992514</v>
      </c>
      <c r="S268">
        <v>0</v>
      </c>
      <c r="T268">
        <v>0</v>
      </c>
      <c r="U268" t="str">
        <f t="shared" si="103"/>
        <v>101992515</v>
      </c>
      <c r="V268" s="71">
        <v>0</v>
      </c>
      <c r="W268" s="71">
        <v>0</v>
      </c>
      <c r="X268" t="str">
        <f t="shared" si="104"/>
        <v>101992516</v>
      </c>
      <c r="Y268" s="71">
        <v>0</v>
      </c>
      <c r="Z268" s="71">
        <v>0</v>
      </c>
      <c r="AA268">
        <f t="shared" si="96"/>
        <v>0</v>
      </c>
      <c r="AB268">
        <f t="shared" si="97"/>
        <v>0</v>
      </c>
    </row>
    <row r="269" spans="3:28" x14ac:dyDescent="0.25">
      <c r="C269" s="21">
        <v>1003184</v>
      </c>
      <c r="D269" s="22" t="s">
        <v>66</v>
      </c>
      <c r="E269" s="22" t="s">
        <v>238</v>
      </c>
      <c r="F269" t="str">
        <f t="shared" si="98"/>
        <v>100318410</v>
      </c>
      <c r="G269" s="70">
        <v>0</v>
      </c>
      <c r="H269">
        <v>0</v>
      </c>
      <c r="I269" t="str">
        <f t="shared" si="99"/>
        <v>100318411</v>
      </c>
      <c r="J269">
        <v>0</v>
      </c>
      <c r="K269">
        <v>0</v>
      </c>
      <c r="L269" t="str">
        <f t="shared" si="100"/>
        <v>100318412</v>
      </c>
      <c r="M269" s="71">
        <v>0</v>
      </c>
      <c r="N269" s="71">
        <v>0</v>
      </c>
      <c r="O269" t="str">
        <f t="shared" si="101"/>
        <v>100318413</v>
      </c>
      <c r="P269" s="71">
        <v>0</v>
      </c>
      <c r="Q269" s="71">
        <v>0</v>
      </c>
      <c r="R269" t="str">
        <f t="shared" si="102"/>
        <v>100318414</v>
      </c>
      <c r="S269">
        <v>0</v>
      </c>
      <c r="T269">
        <v>0</v>
      </c>
      <c r="U269" t="str">
        <f t="shared" si="103"/>
        <v>100318415</v>
      </c>
      <c r="V269" s="71">
        <v>0</v>
      </c>
      <c r="W269" s="71">
        <v>0</v>
      </c>
      <c r="X269" t="str">
        <f t="shared" si="104"/>
        <v>100318416</v>
      </c>
      <c r="Y269" s="71">
        <v>0</v>
      </c>
      <c r="Z269" s="71">
        <v>0</v>
      </c>
      <c r="AA269">
        <f t="shared" si="96"/>
        <v>6987</v>
      </c>
      <c r="AB269">
        <f t="shared" si="97"/>
        <v>7</v>
      </c>
    </row>
    <row r="270" spans="3:28" x14ac:dyDescent="0.25">
      <c r="C270" s="21">
        <v>1002460</v>
      </c>
      <c r="D270" s="22" t="s">
        <v>66</v>
      </c>
      <c r="E270" s="22" t="s">
        <v>318</v>
      </c>
      <c r="F270" t="str">
        <f t="shared" si="98"/>
        <v>100246010</v>
      </c>
      <c r="G270" s="70">
        <v>0</v>
      </c>
      <c r="H270">
        <v>0</v>
      </c>
      <c r="I270" t="str">
        <f t="shared" si="99"/>
        <v>100246011</v>
      </c>
      <c r="J270">
        <v>835</v>
      </c>
      <c r="K270">
        <v>0</v>
      </c>
      <c r="L270" t="str">
        <f t="shared" si="100"/>
        <v>100246012</v>
      </c>
      <c r="M270" s="71">
        <v>0</v>
      </c>
      <c r="N270" s="71">
        <v>0</v>
      </c>
      <c r="O270" t="str">
        <f t="shared" si="101"/>
        <v>100246013</v>
      </c>
      <c r="P270" s="71">
        <v>0</v>
      </c>
      <c r="Q270" s="71">
        <v>0</v>
      </c>
      <c r="R270" t="str">
        <f t="shared" si="102"/>
        <v>100246014</v>
      </c>
      <c r="S270">
        <v>0</v>
      </c>
      <c r="T270">
        <v>0</v>
      </c>
      <c r="U270" t="str">
        <f t="shared" si="103"/>
        <v>100246015</v>
      </c>
      <c r="V270" s="71">
        <v>0</v>
      </c>
      <c r="W270" s="71">
        <v>0</v>
      </c>
      <c r="X270" t="str">
        <f t="shared" si="104"/>
        <v>100246016</v>
      </c>
      <c r="Y270" s="71">
        <v>1500</v>
      </c>
      <c r="Z270" s="71">
        <v>0</v>
      </c>
      <c r="AA270">
        <f t="shared" si="96"/>
        <v>5560</v>
      </c>
      <c r="AB270">
        <f t="shared" si="97"/>
        <v>18</v>
      </c>
    </row>
    <row r="271" spans="3:28" x14ac:dyDescent="0.25">
      <c r="C271" s="21">
        <v>1018250</v>
      </c>
      <c r="D271" s="22" t="s">
        <v>66</v>
      </c>
      <c r="E271" s="22" t="s">
        <v>239</v>
      </c>
      <c r="F271" t="str">
        <f t="shared" si="98"/>
        <v>101825010</v>
      </c>
      <c r="G271" s="70">
        <v>2246</v>
      </c>
      <c r="H271">
        <v>0</v>
      </c>
      <c r="I271" t="str">
        <f t="shared" si="99"/>
        <v>101825011</v>
      </c>
      <c r="J271">
        <v>0</v>
      </c>
      <c r="K271">
        <v>0</v>
      </c>
      <c r="L271" t="str">
        <f t="shared" si="100"/>
        <v>101825012</v>
      </c>
      <c r="M271" s="71">
        <v>0</v>
      </c>
      <c r="N271" s="71">
        <v>0</v>
      </c>
      <c r="O271" t="str">
        <f t="shared" si="101"/>
        <v>101825013</v>
      </c>
      <c r="P271" s="71">
        <v>1058</v>
      </c>
      <c r="Q271" s="71">
        <v>0</v>
      </c>
      <c r="R271" t="str">
        <f t="shared" si="102"/>
        <v>101825014</v>
      </c>
      <c r="S271">
        <v>0</v>
      </c>
      <c r="T271">
        <v>0</v>
      </c>
      <c r="U271" t="str">
        <f t="shared" si="103"/>
        <v>101825015</v>
      </c>
      <c r="V271" s="71">
        <v>0</v>
      </c>
      <c r="W271" s="71">
        <v>0</v>
      </c>
      <c r="X271" t="str">
        <f t="shared" si="104"/>
        <v>101825016</v>
      </c>
      <c r="Y271" s="71">
        <v>500</v>
      </c>
      <c r="Z271" s="71">
        <v>0</v>
      </c>
      <c r="AA271">
        <f t="shared" si="96"/>
        <v>9262</v>
      </c>
      <c r="AB271">
        <f t="shared" si="97"/>
        <v>9</v>
      </c>
    </row>
    <row r="272" spans="3:28" x14ac:dyDescent="0.25">
      <c r="C272" s="21">
        <v>1010669</v>
      </c>
      <c r="D272" s="22" t="s">
        <v>144</v>
      </c>
      <c r="E272" s="22" t="s">
        <v>249</v>
      </c>
      <c r="F272" t="str">
        <f t="shared" si="98"/>
        <v>101066910</v>
      </c>
      <c r="G272" s="70">
        <v>0</v>
      </c>
      <c r="H272">
        <v>0</v>
      </c>
      <c r="I272" t="str">
        <f t="shared" si="99"/>
        <v>101066911</v>
      </c>
      <c r="J272">
        <v>0</v>
      </c>
      <c r="K272">
        <v>0</v>
      </c>
      <c r="L272" t="str">
        <f t="shared" si="100"/>
        <v>101066912</v>
      </c>
      <c r="M272" s="71">
        <v>0</v>
      </c>
      <c r="N272" s="71">
        <v>0</v>
      </c>
      <c r="O272" t="str">
        <f t="shared" si="101"/>
        <v>101066913</v>
      </c>
      <c r="P272" s="71">
        <v>2520</v>
      </c>
      <c r="Q272" s="71">
        <v>5</v>
      </c>
      <c r="R272" t="str">
        <f t="shared" si="102"/>
        <v>101066914</v>
      </c>
      <c r="S272">
        <v>569</v>
      </c>
      <c r="T272">
        <v>0</v>
      </c>
      <c r="U272" t="str">
        <f t="shared" si="103"/>
        <v>101066915</v>
      </c>
      <c r="V272" s="71">
        <v>1980</v>
      </c>
      <c r="W272" s="71">
        <v>1</v>
      </c>
      <c r="X272" t="str">
        <f t="shared" si="104"/>
        <v>101066916</v>
      </c>
      <c r="Y272" s="71">
        <v>0</v>
      </c>
      <c r="Z272" s="71">
        <v>0</v>
      </c>
      <c r="AA272">
        <f t="shared" si="96"/>
        <v>6885</v>
      </c>
      <c r="AB272">
        <f t="shared" si="97"/>
        <v>4</v>
      </c>
    </row>
    <row r="273" spans="3:28" x14ac:dyDescent="0.25">
      <c r="C273" s="21">
        <v>1019935</v>
      </c>
      <c r="D273" s="22" t="s">
        <v>81</v>
      </c>
      <c r="E273" s="22" t="s">
        <v>252</v>
      </c>
      <c r="F273" t="str">
        <f t="shared" si="98"/>
        <v>101993510</v>
      </c>
      <c r="G273" s="70">
        <v>0</v>
      </c>
      <c r="H273">
        <v>0</v>
      </c>
      <c r="I273" t="str">
        <f t="shared" si="99"/>
        <v>101993511</v>
      </c>
      <c r="J273">
        <v>0</v>
      </c>
      <c r="K273">
        <v>0</v>
      </c>
      <c r="L273" t="str">
        <f t="shared" si="100"/>
        <v>101993512</v>
      </c>
      <c r="M273" s="71">
        <v>0</v>
      </c>
      <c r="N273" s="71">
        <v>0</v>
      </c>
      <c r="O273" t="str">
        <f t="shared" si="101"/>
        <v>101993513</v>
      </c>
      <c r="P273" s="71">
        <v>0</v>
      </c>
      <c r="Q273" s="71">
        <v>0</v>
      </c>
      <c r="R273" t="str">
        <f t="shared" si="102"/>
        <v>101993514</v>
      </c>
      <c r="S273">
        <v>513</v>
      </c>
      <c r="T273">
        <v>0</v>
      </c>
      <c r="U273" t="str">
        <f t="shared" si="103"/>
        <v>101993515</v>
      </c>
      <c r="V273" s="71">
        <v>0</v>
      </c>
      <c r="W273" s="71">
        <v>0</v>
      </c>
      <c r="X273" t="str">
        <f t="shared" si="104"/>
        <v>101993516</v>
      </c>
      <c r="Y273" s="71">
        <v>0</v>
      </c>
      <c r="Z273" s="71">
        <v>0</v>
      </c>
      <c r="AA273">
        <f t="shared" si="96"/>
        <v>0</v>
      </c>
      <c r="AB273">
        <f t="shared" si="97"/>
        <v>0</v>
      </c>
    </row>
    <row r="274" spans="3:28" x14ac:dyDescent="0.25">
      <c r="C274" s="21">
        <v>1017369</v>
      </c>
      <c r="D274" s="22" t="s">
        <v>115</v>
      </c>
      <c r="E274" s="22" t="s">
        <v>247</v>
      </c>
      <c r="F274" t="str">
        <f t="shared" si="98"/>
        <v>101736910</v>
      </c>
      <c r="G274" s="70">
        <v>0</v>
      </c>
      <c r="H274">
        <v>0</v>
      </c>
      <c r="I274" t="str">
        <f t="shared" si="99"/>
        <v>101736911</v>
      </c>
      <c r="J274">
        <v>0</v>
      </c>
      <c r="K274">
        <v>0</v>
      </c>
      <c r="L274" t="str">
        <f t="shared" si="100"/>
        <v>101736912</v>
      </c>
      <c r="M274" s="71">
        <v>0</v>
      </c>
      <c r="N274" s="71">
        <v>0</v>
      </c>
      <c r="O274" t="str">
        <f t="shared" si="101"/>
        <v>101736913</v>
      </c>
      <c r="P274" s="71">
        <v>0</v>
      </c>
      <c r="Q274" s="71">
        <v>0</v>
      </c>
      <c r="R274" t="str">
        <f t="shared" si="102"/>
        <v>101736914</v>
      </c>
      <c r="S274">
        <v>0</v>
      </c>
      <c r="T274">
        <v>0</v>
      </c>
      <c r="U274" t="str">
        <f t="shared" si="103"/>
        <v>101736915</v>
      </c>
      <c r="V274" s="71">
        <v>0</v>
      </c>
      <c r="W274" s="71">
        <v>0</v>
      </c>
      <c r="X274" t="str">
        <f t="shared" si="104"/>
        <v>101736916</v>
      </c>
      <c r="Y274" s="71">
        <v>500</v>
      </c>
      <c r="Z274" s="71">
        <v>0</v>
      </c>
      <c r="AA274">
        <f t="shared" si="96"/>
        <v>932</v>
      </c>
      <c r="AB274">
        <f t="shared" si="97"/>
        <v>0</v>
      </c>
    </row>
    <row r="275" spans="3:28" x14ac:dyDescent="0.25">
      <c r="C275" s="21">
        <v>1006166</v>
      </c>
      <c r="D275" s="22" t="s">
        <v>207</v>
      </c>
      <c r="E275" s="22" t="s">
        <v>268</v>
      </c>
      <c r="F275" t="str">
        <f t="shared" si="98"/>
        <v>100616610</v>
      </c>
      <c r="G275" s="70">
        <v>0</v>
      </c>
      <c r="H275">
        <v>0</v>
      </c>
      <c r="I275" t="str">
        <f t="shared" si="99"/>
        <v>100616611</v>
      </c>
      <c r="J275">
        <v>0</v>
      </c>
      <c r="K275">
        <v>0</v>
      </c>
      <c r="L275" t="str">
        <f t="shared" si="100"/>
        <v>100616612</v>
      </c>
      <c r="M275" s="71">
        <v>2016</v>
      </c>
      <c r="N275" s="71">
        <v>4</v>
      </c>
      <c r="O275" t="str">
        <f t="shared" si="101"/>
        <v>100616613</v>
      </c>
      <c r="P275" s="71">
        <v>0</v>
      </c>
      <c r="Q275" s="71">
        <v>0</v>
      </c>
      <c r="R275" t="str">
        <f t="shared" si="102"/>
        <v>100616614</v>
      </c>
      <c r="S275">
        <v>0</v>
      </c>
      <c r="T275">
        <v>0</v>
      </c>
      <c r="U275" t="str">
        <f t="shared" si="103"/>
        <v>100616615</v>
      </c>
      <c r="V275" s="71">
        <v>0</v>
      </c>
      <c r="W275" s="71">
        <v>0</v>
      </c>
      <c r="X275" t="str">
        <f t="shared" si="104"/>
        <v>100616616</v>
      </c>
      <c r="Y275" s="71">
        <v>1500</v>
      </c>
      <c r="Z275" s="71">
        <v>0</v>
      </c>
      <c r="AA275">
        <f t="shared" si="96"/>
        <v>7677</v>
      </c>
      <c r="AB275">
        <f t="shared" si="97"/>
        <v>20</v>
      </c>
    </row>
    <row r="276" spans="3:28" x14ac:dyDescent="0.25">
      <c r="C276" s="21">
        <v>1013061</v>
      </c>
      <c r="D276" s="22" t="s">
        <v>211</v>
      </c>
      <c r="E276" s="22" t="s">
        <v>268</v>
      </c>
      <c r="F276" t="str">
        <f t="shared" si="98"/>
        <v>101306110</v>
      </c>
      <c r="G276" s="70">
        <v>0</v>
      </c>
      <c r="H276">
        <v>0</v>
      </c>
      <c r="I276" t="str">
        <f t="shared" si="99"/>
        <v>101306111</v>
      </c>
      <c r="J276">
        <v>0</v>
      </c>
      <c r="K276">
        <v>0</v>
      </c>
      <c r="L276" t="str">
        <f t="shared" si="100"/>
        <v>101306112</v>
      </c>
      <c r="M276" s="71">
        <v>0</v>
      </c>
      <c r="N276" s="71">
        <v>0</v>
      </c>
      <c r="O276" t="str">
        <f t="shared" si="101"/>
        <v>101306113</v>
      </c>
      <c r="P276" s="71">
        <v>0</v>
      </c>
      <c r="Q276" s="71">
        <v>0</v>
      </c>
      <c r="R276" t="str">
        <f t="shared" si="102"/>
        <v>101306114</v>
      </c>
      <c r="S276">
        <v>0</v>
      </c>
      <c r="T276">
        <v>0</v>
      </c>
      <c r="U276" t="str">
        <f t="shared" si="103"/>
        <v>101306115</v>
      </c>
      <c r="V276" s="71">
        <v>0</v>
      </c>
      <c r="W276" s="71">
        <v>0</v>
      </c>
      <c r="X276" t="str">
        <f t="shared" si="104"/>
        <v>101306116</v>
      </c>
      <c r="Y276" s="71">
        <v>1500</v>
      </c>
      <c r="Z276" s="71">
        <v>22</v>
      </c>
      <c r="AA276">
        <f t="shared" si="96"/>
        <v>5042</v>
      </c>
      <c r="AB276">
        <f t="shared" si="97"/>
        <v>33</v>
      </c>
    </row>
    <row r="277" spans="3:28" x14ac:dyDescent="0.25">
      <c r="C277" s="21">
        <v>1014369</v>
      </c>
      <c r="D277" s="22" t="s">
        <v>221</v>
      </c>
      <c r="E277" s="22" t="s">
        <v>354</v>
      </c>
      <c r="F277" t="str">
        <f t="shared" si="98"/>
        <v>101436910</v>
      </c>
      <c r="G277" s="70">
        <v>0</v>
      </c>
      <c r="H277">
        <v>0</v>
      </c>
      <c r="I277" t="str">
        <f t="shared" si="99"/>
        <v>101436911</v>
      </c>
      <c r="J277">
        <v>0</v>
      </c>
      <c r="K277">
        <v>0</v>
      </c>
      <c r="L277" t="str">
        <f t="shared" si="100"/>
        <v>101436912</v>
      </c>
      <c r="M277" s="71">
        <v>0</v>
      </c>
      <c r="N277" s="71">
        <v>0</v>
      </c>
      <c r="O277" t="str">
        <f t="shared" si="101"/>
        <v>101436913</v>
      </c>
      <c r="P277" s="71">
        <v>0</v>
      </c>
      <c r="Q277" s="71">
        <v>0</v>
      </c>
      <c r="R277" t="str">
        <f t="shared" si="102"/>
        <v>101436914</v>
      </c>
      <c r="S277">
        <v>0</v>
      </c>
      <c r="T277">
        <v>0</v>
      </c>
      <c r="U277" t="str">
        <f t="shared" si="103"/>
        <v>101436915</v>
      </c>
      <c r="V277" s="71">
        <v>0</v>
      </c>
      <c r="W277" s="71">
        <v>0</v>
      </c>
      <c r="X277" t="str">
        <f t="shared" si="104"/>
        <v>101436916</v>
      </c>
      <c r="Y277" s="71">
        <v>1500</v>
      </c>
      <c r="Z277" s="71">
        <v>0</v>
      </c>
      <c r="AA277">
        <f t="shared" si="96"/>
        <v>5434</v>
      </c>
      <c r="AB277">
        <f t="shared" si="97"/>
        <v>5</v>
      </c>
    </row>
    <row r="278" spans="3:28" x14ac:dyDescent="0.25">
      <c r="C278" s="21">
        <v>2001002</v>
      </c>
      <c r="D278" s="22" t="s">
        <v>163</v>
      </c>
      <c r="E278" s="22" t="s">
        <v>317</v>
      </c>
      <c r="F278" t="str">
        <f t="shared" si="98"/>
        <v>200100210</v>
      </c>
      <c r="G278" s="70">
        <v>0</v>
      </c>
      <c r="H278">
        <v>0</v>
      </c>
      <c r="I278" t="str">
        <f t="shared" si="99"/>
        <v>200100211</v>
      </c>
      <c r="J278">
        <v>0</v>
      </c>
      <c r="K278">
        <v>0</v>
      </c>
      <c r="L278" t="str">
        <f t="shared" si="100"/>
        <v>200100212</v>
      </c>
      <c r="M278" s="71">
        <v>0</v>
      </c>
      <c r="N278" s="71">
        <v>0</v>
      </c>
      <c r="O278" t="str">
        <f t="shared" si="101"/>
        <v>200100213</v>
      </c>
      <c r="P278" s="71">
        <v>0</v>
      </c>
      <c r="Q278" s="71">
        <v>0</v>
      </c>
      <c r="R278" t="str">
        <f t="shared" si="102"/>
        <v>200100214</v>
      </c>
      <c r="S278">
        <v>2160</v>
      </c>
      <c r="T278">
        <v>0</v>
      </c>
      <c r="U278" t="str">
        <f t="shared" si="103"/>
        <v>200100215</v>
      </c>
      <c r="V278" s="71">
        <v>0</v>
      </c>
      <c r="W278" s="71">
        <v>0</v>
      </c>
      <c r="X278" t="str">
        <f t="shared" si="104"/>
        <v>200100216</v>
      </c>
      <c r="Y278" s="71">
        <v>1500</v>
      </c>
      <c r="Z278" s="71">
        <v>0</v>
      </c>
      <c r="AA278">
        <f t="shared" si="96"/>
        <v>12995</v>
      </c>
      <c r="AB278">
        <f t="shared" si="97"/>
        <v>30</v>
      </c>
    </row>
    <row r="279" spans="3:28" x14ac:dyDescent="0.25">
      <c r="C279" s="21">
        <v>1005851</v>
      </c>
      <c r="D279" s="22" t="s">
        <v>145</v>
      </c>
      <c r="E279" s="22" t="s">
        <v>301</v>
      </c>
      <c r="F279" t="str">
        <f t="shared" si="98"/>
        <v>100585110</v>
      </c>
      <c r="G279" s="70">
        <v>0</v>
      </c>
      <c r="H279">
        <v>0</v>
      </c>
      <c r="I279" t="str">
        <f t="shared" si="99"/>
        <v>100585111</v>
      </c>
      <c r="J279">
        <v>0</v>
      </c>
      <c r="K279">
        <v>0</v>
      </c>
      <c r="L279" t="str">
        <f t="shared" si="100"/>
        <v>100585112</v>
      </c>
      <c r="M279" s="71">
        <v>0</v>
      </c>
      <c r="N279" s="71">
        <v>0</v>
      </c>
      <c r="O279" t="str">
        <f t="shared" si="101"/>
        <v>100585113</v>
      </c>
      <c r="P279" s="71">
        <v>0</v>
      </c>
      <c r="Q279" s="71">
        <v>0</v>
      </c>
      <c r="R279" t="str">
        <f t="shared" si="102"/>
        <v>100585114</v>
      </c>
      <c r="S279">
        <v>0</v>
      </c>
      <c r="T279">
        <v>0</v>
      </c>
      <c r="U279" t="str">
        <f t="shared" si="103"/>
        <v>100585115</v>
      </c>
      <c r="V279" s="71">
        <v>0</v>
      </c>
      <c r="W279" s="71">
        <v>0</v>
      </c>
      <c r="X279" t="str">
        <f t="shared" si="104"/>
        <v>100585116</v>
      </c>
      <c r="Y279" s="71">
        <v>0</v>
      </c>
      <c r="Z279" s="71">
        <v>0</v>
      </c>
      <c r="AA279">
        <f t="shared" si="96"/>
        <v>0</v>
      </c>
      <c r="AB279">
        <f t="shared" si="97"/>
        <v>0</v>
      </c>
    </row>
    <row r="280" spans="3:28" x14ac:dyDescent="0.25">
      <c r="C280" s="21">
        <v>1020204</v>
      </c>
      <c r="D280" s="22" t="s">
        <v>122</v>
      </c>
      <c r="E280" s="22" t="s">
        <v>286</v>
      </c>
      <c r="F280" t="str">
        <f t="shared" si="98"/>
        <v>102020410</v>
      </c>
      <c r="G280" s="70">
        <v>0</v>
      </c>
      <c r="H280">
        <v>0</v>
      </c>
      <c r="I280" t="str">
        <f t="shared" si="99"/>
        <v>102020411</v>
      </c>
      <c r="J280">
        <v>0</v>
      </c>
      <c r="K280">
        <v>0</v>
      </c>
      <c r="L280" t="str">
        <f t="shared" si="100"/>
        <v>102020412</v>
      </c>
      <c r="M280" s="71">
        <v>0</v>
      </c>
      <c r="N280" s="71">
        <v>0</v>
      </c>
      <c r="O280" t="str">
        <f t="shared" si="101"/>
        <v>102020413</v>
      </c>
      <c r="P280" s="71">
        <v>0</v>
      </c>
      <c r="Q280" s="71">
        <v>0</v>
      </c>
      <c r="R280" t="str">
        <f t="shared" si="102"/>
        <v>102020414</v>
      </c>
      <c r="S280">
        <v>0</v>
      </c>
      <c r="T280">
        <v>0</v>
      </c>
      <c r="U280" t="str">
        <f t="shared" si="103"/>
        <v>102020415</v>
      </c>
      <c r="V280" s="71">
        <v>0</v>
      </c>
      <c r="W280" s="71">
        <v>0</v>
      </c>
      <c r="X280" t="str">
        <f t="shared" si="104"/>
        <v>102020416</v>
      </c>
      <c r="Y280" s="71">
        <v>0</v>
      </c>
      <c r="Z280" s="71">
        <v>0</v>
      </c>
      <c r="AA280">
        <f t="shared" si="96"/>
        <v>0</v>
      </c>
      <c r="AB280">
        <f t="shared" si="97"/>
        <v>0</v>
      </c>
    </row>
    <row r="281" spans="3:28" x14ac:dyDescent="0.25">
      <c r="C281" s="21">
        <v>1020124</v>
      </c>
      <c r="D281" s="22" t="s">
        <v>108</v>
      </c>
      <c r="E281" s="22" t="s">
        <v>274</v>
      </c>
      <c r="F281" t="str">
        <f t="shared" si="98"/>
        <v>102012410</v>
      </c>
      <c r="G281" s="70">
        <v>0</v>
      </c>
      <c r="H281">
        <v>0</v>
      </c>
      <c r="I281" t="str">
        <f t="shared" si="99"/>
        <v>102012411</v>
      </c>
      <c r="J281">
        <v>0</v>
      </c>
      <c r="K281">
        <v>0</v>
      </c>
      <c r="L281" t="str">
        <f t="shared" si="100"/>
        <v>102012412</v>
      </c>
      <c r="M281" s="71">
        <v>0</v>
      </c>
      <c r="N281" s="71">
        <v>0</v>
      </c>
      <c r="O281" t="str">
        <f t="shared" si="101"/>
        <v>102012413</v>
      </c>
      <c r="P281" s="71">
        <v>0</v>
      </c>
      <c r="Q281" s="71">
        <v>0</v>
      </c>
      <c r="R281" t="str">
        <f t="shared" si="102"/>
        <v>102012414</v>
      </c>
      <c r="S281">
        <v>0</v>
      </c>
      <c r="T281">
        <v>0</v>
      </c>
      <c r="U281" t="str">
        <f t="shared" si="103"/>
        <v>102012415</v>
      </c>
      <c r="V281" s="71">
        <v>0</v>
      </c>
      <c r="W281" s="71">
        <v>0</v>
      </c>
      <c r="X281" t="str">
        <f t="shared" si="104"/>
        <v>102012416</v>
      </c>
      <c r="Y281" s="71">
        <v>0</v>
      </c>
      <c r="Z281" s="71">
        <v>0</v>
      </c>
      <c r="AA281">
        <f t="shared" si="96"/>
        <v>684</v>
      </c>
      <c r="AB281">
        <f t="shared" si="97"/>
        <v>0</v>
      </c>
    </row>
    <row r="282" spans="3:28" x14ac:dyDescent="0.25">
      <c r="C282" s="21">
        <v>1014898</v>
      </c>
      <c r="D282" s="22" t="s">
        <v>67</v>
      </c>
      <c r="E282" s="22" t="s">
        <v>240</v>
      </c>
      <c r="F282" t="str">
        <f t="shared" si="98"/>
        <v>101489810</v>
      </c>
      <c r="G282" s="70">
        <v>0</v>
      </c>
      <c r="H282">
        <v>0</v>
      </c>
      <c r="I282" t="str">
        <f t="shared" si="99"/>
        <v>101489811</v>
      </c>
      <c r="J282">
        <v>0</v>
      </c>
      <c r="K282">
        <v>0</v>
      </c>
      <c r="L282" t="str">
        <f t="shared" si="100"/>
        <v>101489812</v>
      </c>
      <c r="M282" s="71">
        <v>0</v>
      </c>
      <c r="N282" s="71">
        <v>0</v>
      </c>
      <c r="O282" t="str">
        <f t="shared" si="101"/>
        <v>101489813</v>
      </c>
      <c r="P282" s="71">
        <v>0</v>
      </c>
      <c r="Q282" s="71">
        <v>0</v>
      </c>
      <c r="R282" t="str">
        <f t="shared" si="102"/>
        <v>101489814</v>
      </c>
      <c r="S282">
        <v>0</v>
      </c>
      <c r="T282">
        <v>0</v>
      </c>
      <c r="U282" t="str">
        <f t="shared" si="103"/>
        <v>101489815</v>
      </c>
      <c r="V282" s="71">
        <v>0</v>
      </c>
      <c r="W282" s="71">
        <v>0</v>
      </c>
      <c r="X282" t="str">
        <f t="shared" si="104"/>
        <v>101489816</v>
      </c>
      <c r="Y282" s="71">
        <v>0</v>
      </c>
      <c r="Z282" s="71">
        <v>0</v>
      </c>
      <c r="AA282">
        <f t="shared" si="96"/>
        <v>0</v>
      </c>
      <c r="AB282">
        <f t="shared" si="97"/>
        <v>0</v>
      </c>
    </row>
    <row r="283" spans="3:28" x14ac:dyDescent="0.25">
      <c r="C283" s="21">
        <v>1013779</v>
      </c>
      <c r="D283" s="22" t="s">
        <v>180</v>
      </c>
      <c r="E283" s="22" t="s">
        <v>325</v>
      </c>
      <c r="F283" t="str">
        <f t="shared" si="98"/>
        <v>101377910</v>
      </c>
      <c r="G283" s="70">
        <v>0</v>
      </c>
      <c r="H283">
        <v>0</v>
      </c>
      <c r="I283" t="str">
        <f t="shared" si="99"/>
        <v>101377911</v>
      </c>
      <c r="J283">
        <v>0</v>
      </c>
      <c r="K283">
        <v>0</v>
      </c>
      <c r="L283" t="str">
        <f t="shared" si="100"/>
        <v>101377912</v>
      </c>
      <c r="M283" s="71">
        <v>0</v>
      </c>
      <c r="N283" s="71">
        <v>0</v>
      </c>
      <c r="O283" t="str">
        <f t="shared" si="101"/>
        <v>101377913</v>
      </c>
      <c r="P283" s="71">
        <v>0</v>
      </c>
      <c r="Q283" s="71">
        <v>0</v>
      </c>
      <c r="R283" t="str">
        <f t="shared" si="102"/>
        <v>101377914</v>
      </c>
      <c r="S283">
        <v>1228</v>
      </c>
      <c r="T283">
        <v>0</v>
      </c>
      <c r="U283" t="str">
        <f t="shared" si="103"/>
        <v>101377915</v>
      </c>
      <c r="V283" s="71">
        <v>1504</v>
      </c>
      <c r="W283" s="71">
        <v>0</v>
      </c>
      <c r="X283" t="str">
        <f t="shared" si="104"/>
        <v>101377916</v>
      </c>
      <c r="Y283" s="71">
        <v>0</v>
      </c>
      <c r="Z283" s="71">
        <v>0</v>
      </c>
      <c r="AA283">
        <f t="shared" si="96"/>
        <v>432</v>
      </c>
      <c r="AB283">
        <f t="shared" si="97"/>
        <v>0</v>
      </c>
    </row>
    <row r="284" spans="3:28" x14ac:dyDescent="0.25">
      <c r="C284" s="21">
        <v>1017365</v>
      </c>
      <c r="D284" s="22" t="s">
        <v>123</v>
      </c>
      <c r="E284" s="22" t="s">
        <v>294</v>
      </c>
      <c r="F284" t="str">
        <f t="shared" si="98"/>
        <v>101736510</v>
      </c>
      <c r="G284" s="70">
        <v>0</v>
      </c>
      <c r="H284">
        <v>0</v>
      </c>
      <c r="I284" t="str">
        <f t="shared" si="99"/>
        <v>101736511</v>
      </c>
      <c r="J284">
        <v>921</v>
      </c>
      <c r="K284">
        <v>0</v>
      </c>
      <c r="L284" t="str">
        <f t="shared" si="100"/>
        <v>101736512</v>
      </c>
      <c r="M284" s="71">
        <v>0</v>
      </c>
      <c r="N284" s="71">
        <v>0</v>
      </c>
      <c r="O284" t="str">
        <f t="shared" si="101"/>
        <v>101736513</v>
      </c>
      <c r="P284" s="71">
        <v>0</v>
      </c>
      <c r="Q284" s="71">
        <v>0</v>
      </c>
      <c r="R284" t="str">
        <f t="shared" si="102"/>
        <v>101736514</v>
      </c>
      <c r="S284">
        <v>0</v>
      </c>
      <c r="T284">
        <v>0</v>
      </c>
      <c r="U284" t="str">
        <f t="shared" si="103"/>
        <v>101736515</v>
      </c>
      <c r="V284" s="71">
        <v>0</v>
      </c>
      <c r="W284" s="71">
        <v>0</v>
      </c>
      <c r="X284" t="str">
        <f t="shared" si="104"/>
        <v>101736516</v>
      </c>
      <c r="Y284" s="71">
        <v>1000</v>
      </c>
      <c r="Z284" s="71">
        <v>0</v>
      </c>
      <c r="AA284">
        <f t="shared" si="96"/>
        <v>1000</v>
      </c>
      <c r="AB284">
        <f t="shared" si="97"/>
        <v>0</v>
      </c>
    </row>
    <row r="285" spans="3:28" x14ac:dyDescent="0.25">
      <c r="C285" s="21">
        <v>1021159</v>
      </c>
      <c r="D285" s="22" t="s">
        <v>123</v>
      </c>
      <c r="E285" s="22" t="s">
        <v>259</v>
      </c>
      <c r="F285" t="str">
        <f t="shared" si="98"/>
        <v>102115910</v>
      </c>
      <c r="G285" s="70">
        <v>0</v>
      </c>
      <c r="H285">
        <v>0</v>
      </c>
      <c r="I285" t="str">
        <f t="shared" si="99"/>
        <v>102115911</v>
      </c>
      <c r="J285">
        <v>0</v>
      </c>
      <c r="K285">
        <v>0</v>
      </c>
      <c r="L285" t="str">
        <f t="shared" si="100"/>
        <v>102115912</v>
      </c>
      <c r="M285" s="71">
        <v>0</v>
      </c>
      <c r="N285" s="71">
        <v>0</v>
      </c>
      <c r="O285" t="str">
        <f t="shared" si="101"/>
        <v>102115913</v>
      </c>
      <c r="P285" s="71">
        <v>0</v>
      </c>
      <c r="Q285" s="71">
        <v>0</v>
      </c>
      <c r="R285" t="str">
        <f t="shared" si="102"/>
        <v>102115914</v>
      </c>
      <c r="S285">
        <v>0</v>
      </c>
      <c r="T285">
        <v>0</v>
      </c>
      <c r="U285" t="str">
        <f t="shared" si="103"/>
        <v>102115915</v>
      </c>
      <c r="V285" s="71">
        <v>0</v>
      </c>
      <c r="W285" s="71">
        <v>0</v>
      </c>
      <c r="X285" t="str">
        <f t="shared" si="104"/>
        <v>102115916</v>
      </c>
      <c r="Y285" s="71">
        <v>0</v>
      </c>
      <c r="Z285" s="71">
        <v>0</v>
      </c>
      <c r="AA285">
        <f t="shared" si="96"/>
        <v>0</v>
      </c>
      <c r="AB285">
        <f t="shared" si="97"/>
        <v>0</v>
      </c>
    </row>
    <row r="286" spans="3:28" x14ac:dyDescent="0.25">
      <c r="C286" s="21">
        <v>1017357</v>
      </c>
      <c r="D286" s="22" t="s">
        <v>202</v>
      </c>
      <c r="E286" s="22" t="s">
        <v>240</v>
      </c>
      <c r="F286" t="str">
        <f t="shared" si="98"/>
        <v>101735710</v>
      </c>
      <c r="G286" s="70">
        <v>0</v>
      </c>
      <c r="H286">
        <v>0</v>
      </c>
      <c r="I286" t="str">
        <f t="shared" si="99"/>
        <v>101735711</v>
      </c>
      <c r="J286">
        <v>0</v>
      </c>
      <c r="K286">
        <v>0</v>
      </c>
      <c r="L286" t="str">
        <f t="shared" si="100"/>
        <v>101735712</v>
      </c>
      <c r="M286" s="71">
        <v>0</v>
      </c>
      <c r="N286" s="71">
        <v>0</v>
      </c>
      <c r="O286" t="str">
        <f t="shared" si="101"/>
        <v>101735713</v>
      </c>
      <c r="P286" s="71">
        <v>0</v>
      </c>
      <c r="Q286" s="71">
        <v>0</v>
      </c>
      <c r="R286" t="str">
        <f t="shared" si="102"/>
        <v>101735714</v>
      </c>
      <c r="S286">
        <v>0</v>
      </c>
      <c r="T286">
        <v>0</v>
      </c>
      <c r="U286" t="str">
        <f t="shared" si="103"/>
        <v>101735715</v>
      </c>
      <c r="V286" s="71">
        <v>0</v>
      </c>
      <c r="W286" s="71">
        <v>0</v>
      </c>
      <c r="X286" t="str">
        <f t="shared" si="104"/>
        <v>101735716</v>
      </c>
      <c r="Y286" s="71">
        <v>0</v>
      </c>
      <c r="Z286" s="71">
        <v>0</v>
      </c>
      <c r="AA286">
        <f t="shared" si="96"/>
        <v>0</v>
      </c>
      <c r="AB286">
        <f t="shared" si="97"/>
        <v>0</v>
      </c>
    </row>
    <row r="287" spans="3:28" x14ac:dyDescent="0.25">
      <c r="C287" s="21">
        <v>1017357</v>
      </c>
      <c r="D287" s="22" t="s">
        <v>202</v>
      </c>
      <c r="E287" s="22" t="s">
        <v>240</v>
      </c>
      <c r="F287" t="str">
        <f t="shared" si="98"/>
        <v>101735710</v>
      </c>
      <c r="G287" s="70">
        <v>0</v>
      </c>
      <c r="H287">
        <v>0</v>
      </c>
      <c r="I287" t="str">
        <f t="shared" si="99"/>
        <v>101735711</v>
      </c>
      <c r="J287">
        <v>0</v>
      </c>
      <c r="K287">
        <v>0</v>
      </c>
      <c r="L287" t="str">
        <f t="shared" si="100"/>
        <v>101735712</v>
      </c>
      <c r="M287" s="71">
        <v>0</v>
      </c>
      <c r="N287" s="71">
        <v>0</v>
      </c>
      <c r="O287" t="str">
        <f t="shared" si="101"/>
        <v>101735713</v>
      </c>
      <c r="P287" s="71">
        <v>0</v>
      </c>
      <c r="Q287" s="71">
        <v>0</v>
      </c>
      <c r="R287" t="str">
        <f t="shared" si="102"/>
        <v>101735714</v>
      </c>
      <c r="S287">
        <v>0</v>
      </c>
      <c r="T287">
        <v>0</v>
      </c>
      <c r="U287" t="str">
        <f t="shared" si="103"/>
        <v>101735715</v>
      </c>
      <c r="V287" s="71">
        <v>0</v>
      </c>
      <c r="W287" s="71">
        <v>0</v>
      </c>
      <c r="X287" t="str">
        <f t="shared" si="104"/>
        <v>101735716</v>
      </c>
      <c r="Y287" s="71">
        <v>0</v>
      </c>
      <c r="Z287" s="71">
        <v>0</v>
      </c>
      <c r="AA287">
        <f t="shared" si="96"/>
        <v>0</v>
      </c>
      <c r="AB287">
        <f t="shared" si="97"/>
        <v>0</v>
      </c>
    </row>
    <row r="288" spans="3:28" x14ac:dyDescent="0.25">
      <c r="C288" s="21">
        <v>1004874</v>
      </c>
      <c r="D288" s="22" t="s">
        <v>225</v>
      </c>
      <c r="E288" s="22" t="s">
        <v>249</v>
      </c>
      <c r="F288" t="str">
        <f t="shared" si="98"/>
        <v>100487410</v>
      </c>
      <c r="G288" s="70">
        <v>0</v>
      </c>
      <c r="H288">
        <v>0</v>
      </c>
      <c r="I288" t="str">
        <f t="shared" si="99"/>
        <v>100487411</v>
      </c>
      <c r="J288">
        <v>0</v>
      </c>
      <c r="K288">
        <v>0</v>
      </c>
      <c r="L288" t="str">
        <f t="shared" si="100"/>
        <v>100487412</v>
      </c>
      <c r="M288" s="71">
        <v>0</v>
      </c>
      <c r="N288" s="71">
        <v>0</v>
      </c>
      <c r="O288" t="str">
        <f t="shared" si="101"/>
        <v>100487413</v>
      </c>
      <c r="P288" s="71">
        <v>0</v>
      </c>
      <c r="Q288" s="71">
        <v>0</v>
      </c>
      <c r="R288" t="str">
        <f t="shared" si="102"/>
        <v>100487414</v>
      </c>
      <c r="S288">
        <v>0</v>
      </c>
      <c r="T288">
        <v>0</v>
      </c>
      <c r="U288" t="str">
        <f t="shared" si="103"/>
        <v>100487415</v>
      </c>
      <c r="V288" s="71">
        <v>0</v>
      </c>
      <c r="W288" s="71">
        <v>0</v>
      </c>
      <c r="X288" t="str">
        <f t="shared" si="104"/>
        <v>100487416</v>
      </c>
      <c r="Y288" s="71">
        <v>1500</v>
      </c>
      <c r="Z288" s="71">
        <v>0</v>
      </c>
      <c r="AA288">
        <f t="shared" si="96"/>
        <v>7025</v>
      </c>
      <c r="AB288">
        <f t="shared" si="97"/>
        <v>3</v>
      </c>
    </row>
    <row r="289" spans="3:28" x14ac:dyDescent="0.25">
      <c r="C289" s="21">
        <v>1021213</v>
      </c>
      <c r="D289" s="22" t="s">
        <v>166</v>
      </c>
      <c r="E289" s="22" t="s">
        <v>255</v>
      </c>
      <c r="F289" t="str">
        <f t="shared" si="98"/>
        <v>102121310</v>
      </c>
      <c r="G289" s="70">
        <v>0</v>
      </c>
      <c r="H289">
        <v>0</v>
      </c>
      <c r="I289" t="str">
        <f t="shared" si="99"/>
        <v>102121311</v>
      </c>
      <c r="J289">
        <v>0</v>
      </c>
      <c r="K289">
        <v>0</v>
      </c>
      <c r="L289" t="str">
        <f t="shared" si="100"/>
        <v>102121312</v>
      </c>
      <c r="M289" s="71">
        <v>0</v>
      </c>
      <c r="N289" s="71">
        <v>0</v>
      </c>
      <c r="O289" t="str">
        <f t="shared" si="101"/>
        <v>102121313</v>
      </c>
      <c r="P289" s="71">
        <v>1360</v>
      </c>
      <c r="Q289" s="71">
        <v>1</v>
      </c>
      <c r="R289" t="str">
        <f t="shared" si="102"/>
        <v>102121314</v>
      </c>
      <c r="S289">
        <v>0</v>
      </c>
      <c r="T289">
        <v>0</v>
      </c>
      <c r="U289" t="str">
        <f t="shared" si="103"/>
        <v>102121315</v>
      </c>
      <c r="V289" s="71">
        <v>0</v>
      </c>
      <c r="W289" s="71">
        <v>0</v>
      </c>
      <c r="X289" t="str">
        <f t="shared" si="104"/>
        <v>102121316</v>
      </c>
      <c r="Y289" s="71">
        <v>0</v>
      </c>
      <c r="Z289" s="71">
        <v>0</v>
      </c>
      <c r="AA289">
        <f t="shared" si="96"/>
        <v>0</v>
      </c>
      <c r="AB289">
        <f t="shared" si="97"/>
        <v>0</v>
      </c>
    </row>
    <row r="290" spans="3:28" x14ac:dyDescent="0.25">
      <c r="C290" s="21">
        <v>1006642</v>
      </c>
      <c r="D290" s="22" t="s">
        <v>220</v>
      </c>
      <c r="E290" s="22" t="s">
        <v>353</v>
      </c>
      <c r="F290" t="str">
        <f t="shared" si="98"/>
        <v>100664210</v>
      </c>
      <c r="G290" s="70">
        <v>0</v>
      </c>
      <c r="H290">
        <v>0</v>
      </c>
      <c r="I290" t="str">
        <f t="shared" si="99"/>
        <v>100664211</v>
      </c>
      <c r="J290">
        <v>0</v>
      </c>
      <c r="K290">
        <v>0</v>
      </c>
      <c r="L290" t="str">
        <f t="shared" si="100"/>
        <v>100664212</v>
      </c>
      <c r="M290" s="71">
        <v>0</v>
      </c>
      <c r="N290" s="71">
        <v>0</v>
      </c>
      <c r="O290" t="str">
        <f t="shared" si="101"/>
        <v>100664213</v>
      </c>
      <c r="P290" s="71">
        <v>0</v>
      </c>
      <c r="Q290" s="71">
        <v>0</v>
      </c>
      <c r="R290" t="str">
        <f t="shared" si="102"/>
        <v>100664214</v>
      </c>
      <c r="S290">
        <v>0</v>
      </c>
      <c r="T290">
        <v>0</v>
      </c>
      <c r="U290" t="str">
        <f t="shared" si="103"/>
        <v>100664215</v>
      </c>
      <c r="V290" s="71">
        <v>0</v>
      </c>
      <c r="W290" s="71">
        <v>0</v>
      </c>
      <c r="X290" t="str">
        <f t="shared" si="104"/>
        <v>100664216</v>
      </c>
      <c r="Y290" s="71">
        <v>1000</v>
      </c>
      <c r="Z290" s="71">
        <v>0</v>
      </c>
      <c r="AA290">
        <f t="shared" si="96"/>
        <v>11809</v>
      </c>
      <c r="AB290">
        <f t="shared" si="97"/>
        <v>7</v>
      </c>
    </row>
    <row r="291" spans="3:28" x14ac:dyDescent="0.25">
      <c r="C291" s="21">
        <v>1003656</v>
      </c>
      <c r="D291" s="22" t="s">
        <v>82</v>
      </c>
      <c r="E291" s="22" t="s">
        <v>253</v>
      </c>
      <c r="F291" t="str">
        <f t="shared" si="98"/>
        <v>100365610</v>
      </c>
      <c r="G291" s="70">
        <v>0</v>
      </c>
      <c r="H291">
        <v>0</v>
      </c>
      <c r="I291" t="str">
        <f t="shared" si="99"/>
        <v>100365611</v>
      </c>
      <c r="J291">
        <v>0</v>
      </c>
      <c r="K291">
        <v>0</v>
      </c>
      <c r="L291" t="str">
        <f t="shared" si="100"/>
        <v>100365612</v>
      </c>
      <c r="M291" s="71">
        <v>0</v>
      </c>
      <c r="N291" s="71">
        <v>0</v>
      </c>
      <c r="O291" t="str">
        <f t="shared" si="101"/>
        <v>100365613</v>
      </c>
      <c r="P291" s="71">
        <v>0</v>
      </c>
      <c r="Q291" s="71">
        <v>0</v>
      </c>
      <c r="R291" t="str">
        <f t="shared" si="102"/>
        <v>100365614</v>
      </c>
      <c r="S291">
        <v>0</v>
      </c>
      <c r="T291">
        <v>0</v>
      </c>
      <c r="U291" t="str">
        <f t="shared" si="103"/>
        <v>100365615</v>
      </c>
      <c r="V291" s="71">
        <v>0</v>
      </c>
      <c r="W291" s="71">
        <v>0</v>
      </c>
      <c r="X291" t="str">
        <f t="shared" si="104"/>
        <v>100365616</v>
      </c>
      <c r="Y291" s="71">
        <v>0</v>
      </c>
      <c r="Z291" s="71">
        <v>0</v>
      </c>
      <c r="AA291">
        <f t="shared" si="96"/>
        <v>0</v>
      </c>
      <c r="AB291">
        <f t="shared" si="97"/>
        <v>0</v>
      </c>
    </row>
    <row r="292" spans="3:28" x14ac:dyDescent="0.25">
      <c r="C292" s="21">
        <v>1005845</v>
      </c>
      <c r="D292" s="22" t="s">
        <v>86</v>
      </c>
      <c r="E292" s="22" t="s">
        <v>257</v>
      </c>
      <c r="F292" t="str">
        <f t="shared" si="98"/>
        <v>100584510</v>
      </c>
      <c r="G292" s="70">
        <v>0</v>
      </c>
      <c r="H292">
        <v>0</v>
      </c>
      <c r="I292" t="str">
        <f t="shared" si="99"/>
        <v>100584511</v>
      </c>
      <c r="J292">
        <v>0</v>
      </c>
      <c r="K292">
        <v>0</v>
      </c>
      <c r="L292" t="str">
        <f t="shared" si="100"/>
        <v>100584512</v>
      </c>
      <c r="M292" s="71">
        <v>0</v>
      </c>
      <c r="N292" s="71">
        <v>0</v>
      </c>
      <c r="O292" t="str">
        <f t="shared" si="101"/>
        <v>100584513</v>
      </c>
      <c r="P292" s="71">
        <v>2066</v>
      </c>
      <c r="Q292" s="71">
        <v>3</v>
      </c>
      <c r="R292" t="str">
        <f t="shared" si="102"/>
        <v>100584514</v>
      </c>
      <c r="S292">
        <v>0</v>
      </c>
      <c r="T292">
        <v>0</v>
      </c>
      <c r="U292" t="str">
        <f t="shared" si="103"/>
        <v>100584515</v>
      </c>
      <c r="V292" s="71">
        <v>0</v>
      </c>
      <c r="W292" s="71">
        <v>0</v>
      </c>
      <c r="X292" t="str">
        <f t="shared" si="104"/>
        <v>100584516</v>
      </c>
      <c r="Y292" s="71">
        <v>0</v>
      </c>
      <c r="Z292" s="71">
        <v>0</v>
      </c>
      <c r="AA292">
        <f t="shared" si="96"/>
        <v>4514</v>
      </c>
      <c r="AB292">
        <f t="shared" si="97"/>
        <v>4</v>
      </c>
    </row>
    <row r="293" spans="3:28" x14ac:dyDescent="0.25">
      <c r="C293" s="21">
        <v>1019921</v>
      </c>
      <c r="D293" s="22" t="s">
        <v>89</v>
      </c>
      <c r="E293" s="22" t="s">
        <v>259</v>
      </c>
      <c r="F293" t="str">
        <f t="shared" si="98"/>
        <v>101992110</v>
      </c>
      <c r="G293" s="70">
        <v>0</v>
      </c>
      <c r="H293">
        <v>0</v>
      </c>
      <c r="I293" t="str">
        <f t="shared" si="99"/>
        <v>101992111</v>
      </c>
      <c r="J293">
        <v>0</v>
      </c>
      <c r="K293">
        <v>0</v>
      </c>
      <c r="L293" t="str">
        <f t="shared" si="100"/>
        <v>101992112</v>
      </c>
      <c r="M293" s="71">
        <v>0</v>
      </c>
      <c r="N293" s="71">
        <v>0</v>
      </c>
      <c r="O293" t="str">
        <f t="shared" si="101"/>
        <v>101992113</v>
      </c>
      <c r="P293" s="71">
        <v>0</v>
      </c>
      <c r="Q293" s="71">
        <v>0</v>
      </c>
      <c r="R293" t="str">
        <f t="shared" si="102"/>
        <v>101992114</v>
      </c>
      <c r="S293">
        <v>0</v>
      </c>
      <c r="T293">
        <v>0</v>
      </c>
      <c r="U293" t="str">
        <f t="shared" si="103"/>
        <v>101992115</v>
      </c>
      <c r="V293" s="71">
        <v>0</v>
      </c>
      <c r="W293" s="71">
        <v>0</v>
      </c>
      <c r="X293" t="str">
        <f t="shared" si="104"/>
        <v>101992116</v>
      </c>
      <c r="Y293" s="71">
        <v>0</v>
      </c>
      <c r="Z293" s="71">
        <v>0</v>
      </c>
      <c r="AA293">
        <f t="shared" si="96"/>
        <v>0</v>
      </c>
      <c r="AB293">
        <f t="shared" si="97"/>
        <v>0</v>
      </c>
    </row>
    <row r="294" spans="3:28" x14ac:dyDescent="0.25">
      <c r="C294" s="21">
        <v>2007147</v>
      </c>
      <c r="D294" s="22" t="s">
        <v>109</v>
      </c>
      <c r="E294" s="22" t="s">
        <v>275</v>
      </c>
      <c r="F294" t="str">
        <f t="shared" si="98"/>
        <v>200714710</v>
      </c>
      <c r="G294" s="70">
        <v>0</v>
      </c>
      <c r="H294">
        <v>0</v>
      </c>
      <c r="I294" t="str">
        <f t="shared" si="99"/>
        <v>200714711</v>
      </c>
      <c r="J294">
        <v>0</v>
      </c>
      <c r="K294">
        <v>0</v>
      </c>
      <c r="L294" t="str">
        <f t="shared" si="100"/>
        <v>200714712</v>
      </c>
      <c r="M294" s="71">
        <v>0</v>
      </c>
      <c r="N294" s="71">
        <v>0</v>
      </c>
      <c r="O294" t="str">
        <f t="shared" si="101"/>
        <v>200714713</v>
      </c>
      <c r="P294" s="71">
        <v>1461</v>
      </c>
      <c r="Q294" s="71">
        <v>2</v>
      </c>
      <c r="R294" t="str">
        <f t="shared" si="102"/>
        <v>200714714</v>
      </c>
      <c r="S294">
        <v>0</v>
      </c>
      <c r="T294">
        <v>0</v>
      </c>
      <c r="U294" t="str">
        <f t="shared" si="103"/>
        <v>200714715</v>
      </c>
      <c r="V294" s="71">
        <v>0</v>
      </c>
      <c r="W294" s="71">
        <v>0</v>
      </c>
      <c r="X294" t="str">
        <f t="shared" si="104"/>
        <v>200714716</v>
      </c>
      <c r="Y294" s="71">
        <v>0</v>
      </c>
      <c r="Z294" s="71">
        <v>0</v>
      </c>
      <c r="AA294">
        <f t="shared" si="96"/>
        <v>0</v>
      </c>
      <c r="AB294">
        <f t="shared" si="97"/>
        <v>0</v>
      </c>
    </row>
    <row r="295" spans="3:28" x14ac:dyDescent="0.25">
      <c r="C295" s="21">
        <v>2001386</v>
      </c>
      <c r="D295" s="22" t="s">
        <v>187</v>
      </c>
      <c r="E295" s="22" t="s">
        <v>332</v>
      </c>
      <c r="F295" t="str">
        <f t="shared" si="98"/>
        <v>200138610</v>
      </c>
      <c r="G295" s="70">
        <v>4320</v>
      </c>
      <c r="H295">
        <v>3</v>
      </c>
      <c r="I295" t="str">
        <f t="shared" si="99"/>
        <v>200138611</v>
      </c>
      <c r="J295">
        <v>0</v>
      </c>
      <c r="K295">
        <v>0</v>
      </c>
      <c r="L295" t="str">
        <f t="shared" si="100"/>
        <v>200138612</v>
      </c>
      <c r="M295" s="71">
        <v>1440</v>
      </c>
      <c r="N295" s="71">
        <v>2</v>
      </c>
      <c r="O295" t="str">
        <f t="shared" si="101"/>
        <v>200138613</v>
      </c>
      <c r="P295" s="71">
        <v>0</v>
      </c>
      <c r="Q295" s="71">
        <v>0</v>
      </c>
      <c r="R295" t="str">
        <f t="shared" si="102"/>
        <v>200138614</v>
      </c>
      <c r="S295">
        <v>0</v>
      </c>
      <c r="T295">
        <v>0</v>
      </c>
      <c r="U295" t="str">
        <f t="shared" si="103"/>
        <v>200138615</v>
      </c>
      <c r="V295" s="71">
        <v>0</v>
      </c>
      <c r="W295" s="71">
        <v>0</v>
      </c>
      <c r="X295" t="str">
        <f t="shared" si="104"/>
        <v>200138616</v>
      </c>
      <c r="Y295" s="71">
        <v>1500</v>
      </c>
      <c r="Z295" s="71">
        <v>0</v>
      </c>
      <c r="AA295">
        <f t="shared" si="96"/>
        <v>11914</v>
      </c>
      <c r="AB295">
        <f t="shared" si="97"/>
        <v>20</v>
      </c>
    </row>
    <row r="296" spans="3:28" x14ac:dyDescent="0.25">
      <c r="C296" s="21">
        <v>1006641</v>
      </c>
      <c r="D296" s="22" t="s">
        <v>179</v>
      </c>
      <c r="E296" s="22" t="s">
        <v>326</v>
      </c>
      <c r="F296" t="str">
        <f t="shared" ref="F296:F327" si="105">C296&amp;10</f>
        <v>100664110</v>
      </c>
      <c r="G296" s="70">
        <v>0</v>
      </c>
      <c r="H296">
        <v>0</v>
      </c>
      <c r="I296" t="str">
        <f t="shared" ref="I296:I327" si="106">C296&amp;11</f>
        <v>100664111</v>
      </c>
      <c r="J296">
        <v>0</v>
      </c>
      <c r="K296">
        <v>0</v>
      </c>
      <c r="L296" t="str">
        <f t="shared" ref="L296:L327" si="107">C296&amp;12</f>
        <v>100664112</v>
      </c>
      <c r="M296" s="71">
        <v>1209</v>
      </c>
      <c r="N296" s="71">
        <v>0</v>
      </c>
      <c r="O296" t="str">
        <f t="shared" ref="O296:O327" si="108">C296&amp;13</f>
        <v>100664113</v>
      </c>
      <c r="P296" s="71">
        <v>0</v>
      </c>
      <c r="Q296" s="71">
        <v>0</v>
      </c>
      <c r="R296" t="str">
        <f t="shared" ref="R296:R327" si="109">C296&amp;14</f>
        <v>100664114</v>
      </c>
      <c r="S296">
        <v>0</v>
      </c>
      <c r="T296">
        <v>0</v>
      </c>
      <c r="U296" t="str">
        <f t="shared" ref="U296:U327" si="110">C296&amp;15</f>
        <v>100664115</v>
      </c>
      <c r="V296" s="71">
        <v>0</v>
      </c>
      <c r="W296" s="71">
        <v>0</v>
      </c>
      <c r="X296" t="str">
        <f t="shared" ref="X296:X327" si="111">C296&amp;16</f>
        <v>100664116</v>
      </c>
      <c r="Y296" s="71">
        <v>1000</v>
      </c>
      <c r="Z296" s="71">
        <v>0</v>
      </c>
      <c r="AA296">
        <f t="shared" si="96"/>
        <v>7792</v>
      </c>
      <c r="AB296">
        <f t="shared" si="97"/>
        <v>7</v>
      </c>
    </row>
    <row r="297" spans="3:28" x14ac:dyDescent="0.25">
      <c r="C297" s="21">
        <v>1016482</v>
      </c>
      <c r="D297" s="22" t="s">
        <v>124</v>
      </c>
      <c r="E297" s="22" t="s">
        <v>251</v>
      </c>
      <c r="F297" t="str">
        <f t="shared" si="105"/>
        <v>101648210</v>
      </c>
      <c r="G297" s="70">
        <v>0</v>
      </c>
      <c r="H297">
        <v>0</v>
      </c>
      <c r="I297" t="str">
        <f t="shared" si="106"/>
        <v>101648211</v>
      </c>
      <c r="J297">
        <v>0</v>
      </c>
      <c r="K297">
        <v>0</v>
      </c>
      <c r="L297" t="str">
        <f t="shared" si="107"/>
        <v>101648212</v>
      </c>
      <c r="M297" s="71">
        <v>0</v>
      </c>
      <c r="N297" s="71">
        <v>0</v>
      </c>
      <c r="O297" t="str">
        <f t="shared" si="108"/>
        <v>101648213</v>
      </c>
      <c r="P297" s="71">
        <v>0</v>
      </c>
      <c r="Q297" s="71">
        <v>0</v>
      </c>
      <c r="R297" t="str">
        <f t="shared" si="109"/>
        <v>101648214</v>
      </c>
      <c r="S297">
        <v>0</v>
      </c>
      <c r="T297">
        <v>0</v>
      </c>
      <c r="U297" t="str">
        <f t="shared" si="110"/>
        <v>101648215</v>
      </c>
      <c r="V297" s="71">
        <v>0</v>
      </c>
      <c r="W297" s="71">
        <v>0</v>
      </c>
      <c r="X297" t="str">
        <f t="shared" si="111"/>
        <v>101648216</v>
      </c>
      <c r="Y297" s="71">
        <v>0</v>
      </c>
      <c r="Z297" s="71">
        <v>0</v>
      </c>
      <c r="AA297">
        <f t="shared" si="96"/>
        <v>0</v>
      </c>
      <c r="AB297">
        <f t="shared" si="97"/>
        <v>0</v>
      </c>
    </row>
    <row r="298" spans="3:28" x14ac:dyDescent="0.25">
      <c r="C298" s="21">
        <v>1020207</v>
      </c>
      <c r="D298" s="22" t="s">
        <v>192</v>
      </c>
      <c r="E298" s="22" t="s">
        <v>335</v>
      </c>
      <c r="F298" t="str">
        <f t="shared" si="105"/>
        <v>102020710</v>
      </c>
      <c r="G298" s="70">
        <v>0</v>
      </c>
      <c r="H298">
        <v>0</v>
      </c>
      <c r="I298" t="str">
        <f t="shared" si="106"/>
        <v>102020711</v>
      </c>
      <c r="J298">
        <v>0</v>
      </c>
      <c r="K298">
        <v>0</v>
      </c>
      <c r="L298" t="str">
        <f t="shared" si="107"/>
        <v>102020712</v>
      </c>
      <c r="M298" s="71">
        <v>0</v>
      </c>
      <c r="N298" s="71">
        <v>0</v>
      </c>
      <c r="O298" t="str">
        <f t="shared" si="108"/>
        <v>102020713</v>
      </c>
      <c r="P298" s="71">
        <v>0</v>
      </c>
      <c r="Q298" s="71">
        <v>0</v>
      </c>
      <c r="R298" t="str">
        <f t="shared" si="109"/>
        <v>102020714</v>
      </c>
      <c r="S298">
        <v>0</v>
      </c>
      <c r="T298">
        <v>0</v>
      </c>
      <c r="U298" t="str">
        <f t="shared" si="110"/>
        <v>102020715</v>
      </c>
      <c r="V298" s="71">
        <v>0</v>
      </c>
      <c r="W298" s="71">
        <v>0</v>
      </c>
      <c r="X298" t="str">
        <f t="shared" si="111"/>
        <v>102020716</v>
      </c>
      <c r="Y298" s="71">
        <v>0</v>
      </c>
      <c r="Z298" s="71">
        <v>0</v>
      </c>
      <c r="AA298">
        <f t="shared" si="96"/>
        <v>0</v>
      </c>
      <c r="AB298">
        <f t="shared" si="97"/>
        <v>0</v>
      </c>
    </row>
    <row r="299" spans="3:28" x14ac:dyDescent="0.25">
      <c r="C299" s="21">
        <v>1021217</v>
      </c>
      <c r="D299" s="22" t="s">
        <v>182</v>
      </c>
      <c r="E299" s="22" t="s">
        <v>328</v>
      </c>
      <c r="F299" t="str">
        <f t="shared" si="105"/>
        <v>102121710</v>
      </c>
      <c r="G299" s="70">
        <v>0</v>
      </c>
      <c r="H299">
        <v>0</v>
      </c>
      <c r="I299" t="str">
        <f t="shared" si="106"/>
        <v>102121711</v>
      </c>
      <c r="J299">
        <v>0</v>
      </c>
      <c r="K299">
        <v>0</v>
      </c>
      <c r="L299" t="str">
        <f t="shared" si="107"/>
        <v>102121712</v>
      </c>
      <c r="M299" s="71">
        <v>0</v>
      </c>
      <c r="N299" s="71">
        <v>0</v>
      </c>
      <c r="O299" t="str">
        <f t="shared" si="108"/>
        <v>102121713</v>
      </c>
      <c r="P299" s="71">
        <v>1612</v>
      </c>
      <c r="Q299" s="71">
        <v>2</v>
      </c>
      <c r="R299" t="str">
        <f t="shared" si="109"/>
        <v>102121714</v>
      </c>
      <c r="S299">
        <v>0</v>
      </c>
      <c r="T299">
        <v>0</v>
      </c>
      <c r="U299" t="str">
        <f t="shared" si="110"/>
        <v>102121715</v>
      </c>
      <c r="V299" s="71">
        <v>0</v>
      </c>
      <c r="W299" s="71">
        <v>0</v>
      </c>
      <c r="X299" t="str">
        <f t="shared" si="111"/>
        <v>102121716</v>
      </c>
      <c r="Y299" s="71">
        <v>0</v>
      </c>
      <c r="Z299" s="71">
        <v>0</v>
      </c>
      <c r="AA299">
        <f t="shared" si="96"/>
        <v>8127</v>
      </c>
      <c r="AB299">
        <f t="shared" si="97"/>
        <v>0</v>
      </c>
    </row>
    <row r="300" spans="3:28" x14ac:dyDescent="0.25">
      <c r="C300" s="21">
        <v>1021189</v>
      </c>
      <c r="D300" s="22" t="s">
        <v>178</v>
      </c>
      <c r="E300" s="22" t="s">
        <v>314</v>
      </c>
      <c r="F300" t="str">
        <f t="shared" si="105"/>
        <v>102118910</v>
      </c>
      <c r="G300" s="70">
        <v>0</v>
      </c>
      <c r="H300">
        <v>0</v>
      </c>
      <c r="I300" t="str">
        <f t="shared" si="106"/>
        <v>102118911</v>
      </c>
      <c r="J300">
        <v>0</v>
      </c>
      <c r="K300">
        <v>0</v>
      </c>
      <c r="L300" t="str">
        <f t="shared" si="107"/>
        <v>102118912</v>
      </c>
      <c r="M300" s="71">
        <v>0</v>
      </c>
      <c r="N300" s="71">
        <v>0</v>
      </c>
      <c r="O300" t="str">
        <f t="shared" si="108"/>
        <v>102118913</v>
      </c>
      <c r="P300" s="71">
        <v>0</v>
      </c>
      <c r="Q300" s="71">
        <v>0</v>
      </c>
      <c r="R300" t="str">
        <f t="shared" si="109"/>
        <v>102118914</v>
      </c>
      <c r="S300">
        <v>735</v>
      </c>
      <c r="T300">
        <v>0</v>
      </c>
      <c r="U300" t="str">
        <f t="shared" si="110"/>
        <v>102118915</v>
      </c>
      <c r="V300" s="71">
        <v>0</v>
      </c>
      <c r="W300" s="71">
        <v>0</v>
      </c>
      <c r="X300" t="str">
        <f t="shared" si="111"/>
        <v>102118916</v>
      </c>
      <c r="Y300" s="71">
        <v>0</v>
      </c>
      <c r="Z300" s="71">
        <v>0</v>
      </c>
      <c r="AA300">
        <f t="shared" si="96"/>
        <v>0</v>
      </c>
      <c r="AB300">
        <f t="shared" si="97"/>
        <v>0</v>
      </c>
    </row>
    <row r="301" spans="3:28" x14ac:dyDescent="0.25">
      <c r="C301" s="21">
        <v>2002816</v>
      </c>
      <c r="D301" s="22" t="s">
        <v>165</v>
      </c>
      <c r="E301" s="22" t="s">
        <v>254</v>
      </c>
      <c r="F301" t="str">
        <f t="shared" si="105"/>
        <v>200281610</v>
      </c>
      <c r="G301" s="70">
        <v>0</v>
      </c>
      <c r="H301">
        <v>0</v>
      </c>
      <c r="I301" t="str">
        <f t="shared" si="106"/>
        <v>200281611</v>
      </c>
      <c r="J301">
        <v>0</v>
      </c>
      <c r="K301">
        <v>0</v>
      </c>
      <c r="L301" t="str">
        <f t="shared" si="107"/>
        <v>200281612</v>
      </c>
      <c r="M301" s="71">
        <v>0</v>
      </c>
      <c r="N301" s="71">
        <v>0</v>
      </c>
      <c r="O301" t="str">
        <f t="shared" si="108"/>
        <v>200281613</v>
      </c>
      <c r="P301" s="71">
        <v>0</v>
      </c>
      <c r="Q301" s="71">
        <v>0</v>
      </c>
      <c r="R301" t="str">
        <f t="shared" si="109"/>
        <v>200281614</v>
      </c>
      <c r="S301">
        <v>0</v>
      </c>
      <c r="T301">
        <v>0</v>
      </c>
      <c r="U301" t="str">
        <f t="shared" si="110"/>
        <v>200281615</v>
      </c>
      <c r="V301" s="71">
        <v>0</v>
      </c>
      <c r="W301" s="71">
        <v>0</v>
      </c>
      <c r="X301" t="str">
        <f t="shared" si="111"/>
        <v>200281616</v>
      </c>
      <c r="Y301" s="71">
        <v>1500</v>
      </c>
      <c r="Z301" s="71">
        <v>22</v>
      </c>
      <c r="AA301">
        <f t="shared" si="96"/>
        <v>9496</v>
      </c>
      <c r="AB301">
        <f t="shared" si="97"/>
        <v>55</v>
      </c>
    </row>
    <row r="302" spans="3:28" x14ac:dyDescent="0.25">
      <c r="C302" s="21">
        <v>2004774</v>
      </c>
      <c r="D302" s="22" t="s">
        <v>194</v>
      </c>
      <c r="E302" s="22" t="s">
        <v>337</v>
      </c>
      <c r="F302" t="str">
        <f t="shared" si="105"/>
        <v>200477410</v>
      </c>
      <c r="G302" s="70">
        <v>950</v>
      </c>
      <c r="H302">
        <v>0</v>
      </c>
      <c r="I302" t="str">
        <f t="shared" si="106"/>
        <v>200477411</v>
      </c>
      <c r="J302">
        <v>0</v>
      </c>
      <c r="K302">
        <v>0</v>
      </c>
      <c r="L302" t="str">
        <f t="shared" si="107"/>
        <v>200477412</v>
      </c>
      <c r="M302" s="71">
        <v>0</v>
      </c>
      <c r="N302" s="71">
        <v>0</v>
      </c>
      <c r="O302" t="str">
        <f t="shared" si="108"/>
        <v>200477413</v>
      </c>
      <c r="P302" s="71">
        <v>0</v>
      </c>
      <c r="Q302" s="71">
        <v>0</v>
      </c>
      <c r="R302" t="str">
        <f t="shared" si="109"/>
        <v>200477414</v>
      </c>
      <c r="S302">
        <v>0</v>
      </c>
      <c r="T302">
        <v>0</v>
      </c>
      <c r="U302" t="str">
        <f t="shared" si="110"/>
        <v>200477415</v>
      </c>
      <c r="V302" s="71">
        <v>3484</v>
      </c>
      <c r="W302" s="71">
        <v>3</v>
      </c>
      <c r="X302" t="str">
        <f t="shared" si="111"/>
        <v>200477416</v>
      </c>
      <c r="Y302" s="71">
        <v>500</v>
      </c>
      <c r="Z302" s="71">
        <v>0</v>
      </c>
      <c r="AA302">
        <f t="shared" si="96"/>
        <v>9634</v>
      </c>
      <c r="AB302">
        <f t="shared" si="97"/>
        <v>26</v>
      </c>
    </row>
    <row r="303" spans="3:28" x14ac:dyDescent="0.25">
      <c r="C303" s="21">
        <v>1022027</v>
      </c>
      <c r="D303" s="22" t="s">
        <v>200</v>
      </c>
      <c r="E303" s="22" t="s">
        <v>268</v>
      </c>
      <c r="F303" t="str">
        <f t="shared" si="105"/>
        <v>102202710</v>
      </c>
      <c r="G303" s="70">
        <v>0</v>
      </c>
      <c r="H303">
        <v>0</v>
      </c>
      <c r="I303" t="str">
        <f t="shared" si="106"/>
        <v>102202711</v>
      </c>
      <c r="J303">
        <v>0</v>
      </c>
      <c r="K303">
        <v>0</v>
      </c>
      <c r="L303" t="str">
        <f t="shared" si="107"/>
        <v>102202712</v>
      </c>
      <c r="M303" s="71">
        <v>0</v>
      </c>
      <c r="N303" s="71">
        <v>0</v>
      </c>
      <c r="O303" t="str">
        <f t="shared" si="108"/>
        <v>102202713</v>
      </c>
      <c r="P303" s="71">
        <v>0</v>
      </c>
      <c r="Q303" s="71">
        <v>0</v>
      </c>
      <c r="R303" t="str">
        <f t="shared" si="109"/>
        <v>102202714</v>
      </c>
      <c r="S303">
        <v>0</v>
      </c>
      <c r="T303">
        <v>0</v>
      </c>
      <c r="U303" t="str">
        <f t="shared" si="110"/>
        <v>102202715</v>
      </c>
      <c r="V303" s="71">
        <v>0</v>
      </c>
      <c r="W303" s="71">
        <v>0</v>
      </c>
      <c r="X303" t="str">
        <f t="shared" si="111"/>
        <v>102202716</v>
      </c>
      <c r="Y303" s="71">
        <v>0</v>
      </c>
      <c r="Z303" s="71">
        <v>0</v>
      </c>
      <c r="AA303">
        <f t="shared" si="96"/>
        <v>0</v>
      </c>
      <c r="AB303">
        <f t="shared" si="97"/>
        <v>0</v>
      </c>
    </row>
    <row r="304" spans="3:28" x14ac:dyDescent="0.25">
      <c r="C304" s="21">
        <v>1010218</v>
      </c>
      <c r="D304" s="22" t="s">
        <v>183</v>
      </c>
      <c r="E304" s="22" t="s">
        <v>329</v>
      </c>
      <c r="F304" t="str">
        <f t="shared" si="105"/>
        <v>101021810</v>
      </c>
      <c r="G304" s="70">
        <v>0</v>
      </c>
      <c r="H304">
        <v>0</v>
      </c>
      <c r="I304" t="str">
        <f t="shared" si="106"/>
        <v>101021811</v>
      </c>
      <c r="J304">
        <v>0</v>
      </c>
      <c r="K304">
        <v>0</v>
      </c>
      <c r="L304" t="str">
        <f t="shared" si="107"/>
        <v>101021812</v>
      </c>
      <c r="M304" s="71">
        <v>0</v>
      </c>
      <c r="N304" s="71">
        <v>0</v>
      </c>
      <c r="O304" t="str">
        <f t="shared" si="108"/>
        <v>101021813</v>
      </c>
      <c r="P304" s="71">
        <v>0</v>
      </c>
      <c r="Q304" s="71">
        <v>0</v>
      </c>
      <c r="R304" t="str">
        <f t="shared" si="109"/>
        <v>101021814</v>
      </c>
      <c r="S304">
        <v>0</v>
      </c>
      <c r="T304">
        <v>0</v>
      </c>
      <c r="U304" t="str">
        <f t="shared" si="110"/>
        <v>101021815</v>
      </c>
      <c r="V304" s="71">
        <v>0</v>
      </c>
      <c r="W304" s="71">
        <v>0</v>
      </c>
      <c r="X304" t="str">
        <f t="shared" si="111"/>
        <v>101021816</v>
      </c>
      <c r="Y304" s="71">
        <v>500</v>
      </c>
      <c r="Z304" s="71">
        <v>0</v>
      </c>
      <c r="AA304">
        <f t="shared" si="96"/>
        <v>4244</v>
      </c>
      <c r="AB304">
        <f t="shared" si="97"/>
        <v>0</v>
      </c>
    </row>
    <row r="305" spans="3:28" x14ac:dyDescent="0.25">
      <c r="C305" s="21">
        <v>1010200</v>
      </c>
      <c r="D305" s="22" t="s">
        <v>125</v>
      </c>
      <c r="E305" s="22" t="s">
        <v>287</v>
      </c>
      <c r="F305" t="str">
        <f t="shared" si="105"/>
        <v>101020010</v>
      </c>
      <c r="G305" s="70">
        <v>0</v>
      </c>
      <c r="H305">
        <v>0</v>
      </c>
      <c r="I305" t="str">
        <f t="shared" si="106"/>
        <v>101020011</v>
      </c>
      <c r="J305">
        <v>0</v>
      </c>
      <c r="K305">
        <v>0</v>
      </c>
      <c r="L305" t="str">
        <f t="shared" si="107"/>
        <v>101020012</v>
      </c>
      <c r="M305" s="71">
        <v>0</v>
      </c>
      <c r="N305" s="71">
        <v>0</v>
      </c>
      <c r="O305" t="str">
        <f t="shared" si="108"/>
        <v>101020013</v>
      </c>
      <c r="P305" s="71">
        <v>0</v>
      </c>
      <c r="Q305" s="71">
        <v>0</v>
      </c>
      <c r="R305" t="str">
        <f t="shared" si="109"/>
        <v>101020014</v>
      </c>
      <c r="S305">
        <v>0</v>
      </c>
      <c r="T305">
        <v>0</v>
      </c>
      <c r="U305" t="str">
        <f t="shared" si="110"/>
        <v>101020015</v>
      </c>
      <c r="V305" s="71">
        <v>0</v>
      </c>
      <c r="W305" s="71">
        <v>0</v>
      </c>
      <c r="X305" t="str">
        <f t="shared" si="111"/>
        <v>101020016</v>
      </c>
      <c r="Y305" s="71">
        <v>0</v>
      </c>
      <c r="Z305" s="71">
        <v>0</v>
      </c>
      <c r="AA305">
        <f t="shared" si="96"/>
        <v>557</v>
      </c>
      <c r="AB305">
        <f t="shared" si="97"/>
        <v>0</v>
      </c>
    </row>
    <row r="306" spans="3:28" x14ac:dyDescent="0.25">
      <c r="C306" s="21">
        <v>2008724</v>
      </c>
      <c r="D306" s="22" t="s">
        <v>126</v>
      </c>
      <c r="E306" s="22" t="s">
        <v>288</v>
      </c>
      <c r="F306" t="str">
        <f t="shared" si="105"/>
        <v>200872410</v>
      </c>
      <c r="G306" s="70">
        <v>0</v>
      </c>
      <c r="H306">
        <v>0</v>
      </c>
      <c r="I306" t="str">
        <f t="shared" si="106"/>
        <v>200872411</v>
      </c>
      <c r="J306">
        <v>0</v>
      </c>
      <c r="K306">
        <v>0</v>
      </c>
      <c r="L306" t="str">
        <f t="shared" si="107"/>
        <v>200872412</v>
      </c>
      <c r="M306" s="71">
        <v>0</v>
      </c>
      <c r="N306" s="71">
        <v>0</v>
      </c>
      <c r="O306" t="str">
        <f t="shared" si="108"/>
        <v>200872413</v>
      </c>
      <c r="P306" s="71">
        <v>0</v>
      </c>
      <c r="Q306" s="71">
        <v>0</v>
      </c>
      <c r="R306" t="str">
        <f t="shared" si="109"/>
        <v>200872414</v>
      </c>
      <c r="S306">
        <v>0</v>
      </c>
      <c r="T306">
        <v>0</v>
      </c>
      <c r="U306" t="str">
        <f t="shared" si="110"/>
        <v>200872415</v>
      </c>
      <c r="V306" s="71">
        <v>0</v>
      </c>
      <c r="W306" s="71">
        <v>0</v>
      </c>
      <c r="X306" t="str">
        <f t="shared" si="111"/>
        <v>200872416</v>
      </c>
      <c r="Y306" s="71">
        <v>0</v>
      </c>
      <c r="Z306" s="71">
        <v>0</v>
      </c>
      <c r="AA306">
        <f t="shared" si="96"/>
        <v>0</v>
      </c>
      <c r="AB306">
        <f t="shared" si="97"/>
        <v>0</v>
      </c>
    </row>
    <row r="307" spans="3:28" x14ac:dyDescent="0.25">
      <c r="C307" s="21">
        <v>1017372</v>
      </c>
      <c r="D307" s="22" t="s">
        <v>90</v>
      </c>
      <c r="E307" s="22" t="s">
        <v>260</v>
      </c>
      <c r="F307" t="str">
        <f t="shared" si="105"/>
        <v>101737210</v>
      </c>
      <c r="G307" s="70">
        <v>0</v>
      </c>
      <c r="H307">
        <v>0</v>
      </c>
      <c r="I307" t="str">
        <f t="shared" si="106"/>
        <v>101737211</v>
      </c>
      <c r="J307">
        <v>0</v>
      </c>
      <c r="K307">
        <v>0</v>
      </c>
      <c r="L307" t="str">
        <f t="shared" si="107"/>
        <v>101737212</v>
      </c>
      <c r="M307" s="71">
        <v>0</v>
      </c>
      <c r="N307" s="71">
        <v>0</v>
      </c>
      <c r="O307" t="str">
        <f t="shared" si="108"/>
        <v>101737213</v>
      </c>
      <c r="P307" s="71">
        <v>0</v>
      </c>
      <c r="Q307" s="71">
        <v>0</v>
      </c>
      <c r="R307" t="str">
        <f t="shared" si="109"/>
        <v>101737214</v>
      </c>
      <c r="S307">
        <v>1508</v>
      </c>
      <c r="T307">
        <v>0</v>
      </c>
      <c r="U307" t="str">
        <f t="shared" si="110"/>
        <v>101737215</v>
      </c>
      <c r="V307" s="71">
        <v>0</v>
      </c>
      <c r="W307" s="71">
        <v>0</v>
      </c>
      <c r="X307" t="str">
        <f t="shared" si="111"/>
        <v>101737216</v>
      </c>
      <c r="Y307" s="71">
        <v>0</v>
      </c>
      <c r="Z307" s="71">
        <v>0</v>
      </c>
      <c r="AA307">
        <f t="shared" si="96"/>
        <v>2599</v>
      </c>
      <c r="AB307">
        <f t="shared" si="97"/>
        <v>0</v>
      </c>
    </row>
    <row r="308" spans="3:28" x14ac:dyDescent="0.25">
      <c r="C308" s="21">
        <v>2008024</v>
      </c>
      <c r="D308" s="22" t="s">
        <v>127</v>
      </c>
      <c r="E308" s="22" t="s">
        <v>289</v>
      </c>
      <c r="F308" t="str">
        <f t="shared" si="105"/>
        <v>200802410</v>
      </c>
      <c r="G308" s="70">
        <v>0</v>
      </c>
      <c r="H308">
        <v>0</v>
      </c>
      <c r="I308" t="str">
        <f t="shared" si="106"/>
        <v>200802411</v>
      </c>
      <c r="J308">
        <v>0</v>
      </c>
      <c r="K308">
        <v>0</v>
      </c>
      <c r="L308" t="str">
        <f t="shared" si="107"/>
        <v>200802412</v>
      </c>
      <c r="M308" s="71">
        <v>0</v>
      </c>
      <c r="N308" s="71">
        <v>0</v>
      </c>
      <c r="O308" t="str">
        <f t="shared" si="108"/>
        <v>200802413</v>
      </c>
      <c r="P308" s="71">
        <v>0</v>
      </c>
      <c r="Q308" s="71">
        <v>0</v>
      </c>
      <c r="R308" t="str">
        <f t="shared" si="109"/>
        <v>200802414</v>
      </c>
      <c r="S308">
        <v>0</v>
      </c>
      <c r="T308">
        <v>0</v>
      </c>
      <c r="U308" t="str">
        <f t="shared" si="110"/>
        <v>200802415</v>
      </c>
      <c r="V308" s="71">
        <v>0</v>
      </c>
      <c r="W308" s="71">
        <v>0</v>
      </c>
      <c r="X308" t="str">
        <f t="shared" si="111"/>
        <v>200802416</v>
      </c>
      <c r="Y308" s="71">
        <v>0</v>
      </c>
      <c r="Z308" s="71">
        <v>0</v>
      </c>
      <c r="AA308">
        <f t="shared" si="96"/>
        <v>0</v>
      </c>
      <c r="AB308">
        <f t="shared" si="97"/>
        <v>0</v>
      </c>
    </row>
    <row r="309" spans="3:28" x14ac:dyDescent="0.25">
      <c r="C309" s="21">
        <v>2001024</v>
      </c>
      <c r="D309" s="22" t="s">
        <v>94</v>
      </c>
      <c r="E309" s="22" t="s">
        <v>258</v>
      </c>
      <c r="F309" t="str">
        <f t="shared" si="105"/>
        <v>200102410</v>
      </c>
      <c r="G309" s="70">
        <v>0</v>
      </c>
      <c r="H309">
        <v>0</v>
      </c>
      <c r="I309" t="str">
        <f t="shared" si="106"/>
        <v>200102411</v>
      </c>
      <c r="J309">
        <v>1267</v>
      </c>
      <c r="K309">
        <v>13</v>
      </c>
      <c r="L309" t="str">
        <f t="shared" si="107"/>
        <v>200102412</v>
      </c>
      <c r="M309" s="71">
        <v>0</v>
      </c>
      <c r="N309" s="71">
        <v>0</v>
      </c>
      <c r="O309" t="str">
        <f t="shared" si="108"/>
        <v>200102413</v>
      </c>
      <c r="P309" s="71">
        <v>0</v>
      </c>
      <c r="Q309" s="71">
        <v>0</v>
      </c>
      <c r="R309" t="str">
        <f t="shared" si="109"/>
        <v>200102414</v>
      </c>
      <c r="S309">
        <v>0</v>
      </c>
      <c r="T309">
        <v>0</v>
      </c>
      <c r="U309" t="str">
        <f t="shared" si="110"/>
        <v>200102415</v>
      </c>
      <c r="V309" s="71">
        <v>0</v>
      </c>
      <c r="W309" s="71">
        <v>0</v>
      </c>
      <c r="X309" t="str">
        <f t="shared" si="111"/>
        <v>200102416</v>
      </c>
      <c r="Y309" s="71">
        <v>1500</v>
      </c>
      <c r="Z309" s="71">
        <v>0</v>
      </c>
      <c r="AA309">
        <f t="shared" si="96"/>
        <v>4588</v>
      </c>
      <c r="AB309">
        <f t="shared" si="97"/>
        <v>14</v>
      </c>
    </row>
    <row r="310" spans="3:28" x14ac:dyDescent="0.25">
      <c r="C310" s="21">
        <v>1022071</v>
      </c>
      <c r="D310" s="22" t="s">
        <v>184</v>
      </c>
      <c r="E310" s="22" t="s">
        <v>324</v>
      </c>
      <c r="F310" t="str">
        <f t="shared" si="105"/>
        <v>102207110</v>
      </c>
      <c r="G310" s="70">
        <v>0</v>
      </c>
      <c r="H310">
        <v>0</v>
      </c>
      <c r="I310" t="str">
        <f t="shared" si="106"/>
        <v>102207111</v>
      </c>
      <c r="J310">
        <v>0</v>
      </c>
      <c r="K310">
        <v>0</v>
      </c>
      <c r="L310" t="str">
        <f t="shared" si="107"/>
        <v>102207112</v>
      </c>
      <c r="M310" s="71">
        <v>0</v>
      </c>
      <c r="N310" s="71">
        <v>0</v>
      </c>
      <c r="O310" t="str">
        <f t="shared" si="108"/>
        <v>102207113</v>
      </c>
      <c r="P310" s="71">
        <v>0</v>
      </c>
      <c r="Q310" s="71">
        <v>0</v>
      </c>
      <c r="R310" t="str">
        <f t="shared" si="109"/>
        <v>102207114</v>
      </c>
      <c r="S310">
        <v>774</v>
      </c>
      <c r="T310">
        <v>0</v>
      </c>
      <c r="U310" t="str">
        <f t="shared" si="110"/>
        <v>102207115</v>
      </c>
      <c r="V310" s="71">
        <v>633</v>
      </c>
      <c r="W310" s="71">
        <v>0</v>
      </c>
      <c r="X310" t="str">
        <f t="shared" si="111"/>
        <v>102207116</v>
      </c>
      <c r="Y310" s="71">
        <v>0</v>
      </c>
      <c r="Z310" s="71">
        <v>0</v>
      </c>
      <c r="AA310">
        <f t="shared" si="96"/>
        <v>0</v>
      </c>
      <c r="AB310">
        <f t="shared" si="97"/>
        <v>0</v>
      </c>
    </row>
    <row r="311" spans="3:28" x14ac:dyDescent="0.25">
      <c r="C311" s="21">
        <v>1008578</v>
      </c>
      <c r="D311" s="22" t="s">
        <v>128</v>
      </c>
      <c r="E311" s="22" t="s">
        <v>290</v>
      </c>
      <c r="F311" t="str">
        <f t="shared" si="105"/>
        <v>100857810</v>
      </c>
      <c r="G311" s="70">
        <v>0</v>
      </c>
      <c r="H311">
        <v>0</v>
      </c>
      <c r="I311" t="str">
        <f t="shared" si="106"/>
        <v>100857811</v>
      </c>
      <c r="J311">
        <v>0</v>
      </c>
      <c r="K311">
        <v>0</v>
      </c>
      <c r="L311" t="str">
        <f t="shared" si="107"/>
        <v>100857812</v>
      </c>
      <c r="M311" s="71">
        <v>0</v>
      </c>
      <c r="N311" s="71">
        <v>0</v>
      </c>
      <c r="O311" t="str">
        <f t="shared" si="108"/>
        <v>100857813</v>
      </c>
      <c r="P311" s="71">
        <v>1915</v>
      </c>
      <c r="Q311" s="71">
        <v>3</v>
      </c>
      <c r="R311" t="str">
        <f t="shared" si="109"/>
        <v>100857814</v>
      </c>
      <c r="S311">
        <v>0</v>
      </c>
      <c r="T311">
        <v>0</v>
      </c>
      <c r="U311" t="str">
        <f t="shared" si="110"/>
        <v>100857815</v>
      </c>
      <c r="V311" s="71">
        <v>0</v>
      </c>
      <c r="W311" s="71">
        <v>0</v>
      </c>
      <c r="X311" t="str">
        <f t="shared" si="111"/>
        <v>100857816</v>
      </c>
      <c r="Y311" s="71">
        <v>0</v>
      </c>
      <c r="Z311" s="71">
        <v>0</v>
      </c>
      <c r="AA311">
        <f t="shared" si="96"/>
        <v>0</v>
      </c>
      <c r="AB311">
        <f t="shared" si="97"/>
        <v>0</v>
      </c>
    </row>
    <row r="312" spans="3:28" x14ac:dyDescent="0.25">
      <c r="C312" s="21">
        <v>2003051</v>
      </c>
      <c r="D312" s="22" t="s">
        <v>116</v>
      </c>
      <c r="E312" s="22" t="s">
        <v>280</v>
      </c>
      <c r="F312" t="str">
        <f t="shared" si="105"/>
        <v>200305110</v>
      </c>
      <c r="G312" s="70">
        <v>0</v>
      </c>
      <c r="H312">
        <v>0</v>
      </c>
      <c r="I312" t="str">
        <f t="shared" si="106"/>
        <v>200305111</v>
      </c>
      <c r="J312">
        <v>0</v>
      </c>
      <c r="K312">
        <v>0</v>
      </c>
      <c r="L312" t="str">
        <f t="shared" si="107"/>
        <v>200305112</v>
      </c>
      <c r="M312" s="71">
        <v>0</v>
      </c>
      <c r="N312" s="71">
        <v>0</v>
      </c>
      <c r="O312" t="str">
        <f t="shared" si="108"/>
        <v>200305113</v>
      </c>
      <c r="P312" s="71">
        <v>0</v>
      </c>
      <c r="Q312" s="71">
        <v>0</v>
      </c>
      <c r="R312" t="str">
        <f t="shared" si="109"/>
        <v>200305114</v>
      </c>
      <c r="S312">
        <v>0</v>
      </c>
      <c r="T312">
        <v>0</v>
      </c>
      <c r="U312" t="str">
        <f t="shared" si="110"/>
        <v>200305115</v>
      </c>
      <c r="V312" s="71">
        <v>3722</v>
      </c>
      <c r="W312" s="71">
        <v>4</v>
      </c>
      <c r="X312" t="str">
        <f t="shared" si="111"/>
        <v>200305116</v>
      </c>
      <c r="Y312" s="71">
        <v>0</v>
      </c>
      <c r="Z312" s="71">
        <v>0</v>
      </c>
      <c r="AA312">
        <f t="shared" si="96"/>
        <v>0</v>
      </c>
      <c r="AB312">
        <f t="shared" si="97"/>
        <v>0</v>
      </c>
    </row>
    <row r="313" spans="3:28" x14ac:dyDescent="0.25">
      <c r="C313" s="21">
        <v>2007752</v>
      </c>
      <c r="D313" s="22" t="s">
        <v>83</v>
      </c>
      <c r="E313" s="22" t="s">
        <v>254</v>
      </c>
      <c r="F313" t="str">
        <f t="shared" si="105"/>
        <v>200775210</v>
      </c>
      <c r="G313" s="70">
        <v>0</v>
      </c>
      <c r="H313">
        <v>0</v>
      </c>
      <c r="I313" t="str">
        <f t="shared" si="106"/>
        <v>200775211</v>
      </c>
      <c r="J313">
        <v>0</v>
      </c>
      <c r="K313">
        <v>0</v>
      </c>
      <c r="L313" t="str">
        <f t="shared" si="107"/>
        <v>200775212</v>
      </c>
      <c r="M313" s="71">
        <v>0</v>
      </c>
      <c r="N313" s="71">
        <v>0</v>
      </c>
      <c r="O313" t="str">
        <f t="shared" si="108"/>
        <v>200775213</v>
      </c>
      <c r="P313" s="71">
        <v>0</v>
      </c>
      <c r="Q313" s="71">
        <v>0</v>
      </c>
      <c r="R313" t="str">
        <f t="shared" si="109"/>
        <v>200775214</v>
      </c>
      <c r="S313">
        <v>0</v>
      </c>
      <c r="T313">
        <v>0</v>
      </c>
      <c r="U313" t="str">
        <f t="shared" si="110"/>
        <v>200775215</v>
      </c>
      <c r="V313" s="71">
        <v>0</v>
      </c>
      <c r="W313" s="71">
        <v>0</v>
      </c>
      <c r="X313" t="str">
        <f t="shared" si="111"/>
        <v>200775216</v>
      </c>
      <c r="Y313" s="71">
        <v>0</v>
      </c>
      <c r="Z313" s="71">
        <v>0</v>
      </c>
      <c r="AA313">
        <f t="shared" si="96"/>
        <v>0</v>
      </c>
      <c r="AB313">
        <f t="shared" si="97"/>
        <v>0</v>
      </c>
    </row>
    <row r="314" spans="3:28" x14ac:dyDescent="0.25">
      <c r="C314" s="21">
        <v>1010472</v>
      </c>
      <c r="D314" s="22" t="s">
        <v>215</v>
      </c>
      <c r="E314" s="22" t="s">
        <v>349</v>
      </c>
      <c r="F314" t="str">
        <f t="shared" si="105"/>
        <v>101047210</v>
      </c>
      <c r="G314" s="70">
        <v>0</v>
      </c>
      <c r="H314">
        <v>0</v>
      </c>
      <c r="I314" t="str">
        <f t="shared" si="106"/>
        <v>101047211</v>
      </c>
      <c r="J314">
        <v>0</v>
      </c>
      <c r="K314">
        <v>0</v>
      </c>
      <c r="L314" t="str">
        <f t="shared" si="107"/>
        <v>101047212</v>
      </c>
      <c r="M314" s="71">
        <v>0</v>
      </c>
      <c r="N314" s="71">
        <v>0</v>
      </c>
      <c r="O314" t="str">
        <f t="shared" si="108"/>
        <v>101047213</v>
      </c>
      <c r="P314" s="71">
        <v>0</v>
      </c>
      <c r="Q314" s="71">
        <v>0</v>
      </c>
      <c r="R314" t="str">
        <f t="shared" si="109"/>
        <v>101047214</v>
      </c>
      <c r="S314">
        <v>0</v>
      </c>
      <c r="T314">
        <v>0</v>
      </c>
      <c r="U314" t="str">
        <f t="shared" si="110"/>
        <v>101047215</v>
      </c>
      <c r="V314" s="71">
        <v>0</v>
      </c>
      <c r="W314" s="71">
        <v>0</v>
      </c>
      <c r="X314" t="str">
        <f t="shared" si="111"/>
        <v>101047216</v>
      </c>
      <c r="Y314" s="71">
        <v>0</v>
      </c>
      <c r="Z314" s="71">
        <v>0</v>
      </c>
      <c r="AA314">
        <f t="shared" si="96"/>
        <v>0</v>
      </c>
      <c r="AB314">
        <f t="shared" si="97"/>
        <v>0</v>
      </c>
    </row>
    <row r="315" spans="3:28" x14ac:dyDescent="0.25">
      <c r="C315" s="21">
        <v>1022991</v>
      </c>
      <c r="D315" s="22" t="s">
        <v>230</v>
      </c>
      <c r="E315" s="22" t="s">
        <v>358</v>
      </c>
      <c r="F315" t="str">
        <f t="shared" si="105"/>
        <v>102299110</v>
      </c>
      <c r="G315" s="70">
        <v>0</v>
      </c>
      <c r="H315">
        <v>0</v>
      </c>
      <c r="I315" t="str">
        <f t="shared" si="106"/>
        <v>102299111</v>
      </c>
      <c r="J315">
        <v>0</v>
      </c>
      <c r="K315">
        <v>0</v>
      </c>
      <c r="L315" t="str">
        <f t="shared" si="107"/>
        <v>102299112</v>
      </c>
      <c r="M315" s="71">
        <v>0</v>
      </c>
      <c r="N315" s="71">
        <v>0</v>
      </c>
      <c r="O315" t="str">
        <f t="shared" si="108"/>
        <v>102299113</v>
      </c>
      <c r="P315" s="71">
        <v>0</v>
      </c>
      <c r="Q315" s="71">
        <v>0</v>
      </c>
      <c r="R315" t="str">
        <f t="shared" si="109"/>
        <v>102299114</v>
      </c>
      <c r="S315">
        <v>0</v>
      </c>
      <c r="T315">
        <v>0</v>
      </c>
      <c r="U315" t="str">
        <f t="shared" si="110"/>
        <v>102299115</v>
      </c>
      <c r="V315" s="71">
        <v>0</v>
      </c>
      <c r="W315" s="71">
        <v>0</v>
      </c>
      <c r="X315" t="str">
        <f t="shared" si="111"/>
        <v>102299116</v>
      </c>
      <c r="Y315" s="71">
        <v>0</v>
      </c>
      <c r="Z315" s="71">
        <v>0</v>
      </c>
      <c r="AA315">
        <f t="shared" si="96"/>
        <v>0</v>
      </c>
      <c r="AB315">
        <f t="shared" si="97"/>
        <v>0</v>
      </c>
    </row>
    <row r="316" spans="3:28" x14ac:dyDescent="0.25">
      <c r="C316" s="21">
        <v>1019920</v>
      </c>
      <c r="D316" s="22" t="s">
        <v>91</v>
      </c>
      <c r="E316" s="22" t="s">
        <v>261</v>
      </c>
      <c r="F316" t="str">
        <f t="shared" si="105"/>
        <v>101992010</v>
      </c>
      <c r="G316" s="70">
        <v>0</v>
      </c>
      <c r="H316">
        <v>0</v>
      </c>
      <c r="I316" t="str">
        <f t="shared" si="106"/>
        <v>101992011</v>
      </c>
      <c r="J316">
        <v>0</v>
      </c>
      <c r="K316">
        <v>0</v>
      </c>
      <c r="L316" t="str">
        <f t="shared" si="107"/>
        <v>101992012</v>
      </c>
      <c r="M316" s="71">
        <v>0</v>
      </c>
      <c r="N316" s="71">
        <v>0</v>
      </c>
      <c r="O316" t="str">
        <f t="shared" si="108"/>
        <v>101992013</v>
      </c>
      <c r="P316" s="71">
        <v>0</v>
      </c>
      <c r="Q316" s="71">
        <v>0</v>
      </c>
      <c r="R316" t="str">
        <f t="shared" si="109"/>
        <v>101992014</v>
      </c>
      <c r="S316">
        <v>0</v>
      </c>
      <c r="T316">
        <v>0</v>
      </c>
      <c r="U316" t="str">
        <f t="shared" si="110"/>
        <v>101992015</v>
      </c>
      <c r="V316" s="71">
        <v>0</v>
      </c>
      <c r="W316" s="71">
        <v>0</v>
      </c>
      <c r="X316" t="str">
        <f t="shared" si="111"/>
        <v>101992016</v>
      </c>
      <c r="Y316" s="71">
        <v>0</v>
      </c>
      <c r="Z316" s="71">
        <v>0</v>
      </c>
      <c r="AA316">
        <f t="shared" si="96"/>
        <v>0</v>
      </c>
      <c r="AB316">
        <f t="shared" si="97"/>
        <v>0</v>
      </c>
    </row>
    <row r="317" spans="3:28" x14ac:dyDescent="0.25">
      <c r="C317" s="21">
        <v>1002925</v>
      </c>
      <c r="D317" s="22" t="s">
        <v>189</v>
      </c>
      <c r="E317" s="22" t="s">
        <v>251</v>
      </c>
      <c r="F317" t="str">
        <f t="shared" si="105"/>
        <v>100292510</v>
      </c>
      <c r="G317" s="70">
        <v>0</v>
      </c>
      <c r="H317">
        <v>0</v>
      </c>
      <c r="I317" t="str">
        <f t="shared" si="106"/>
        <v>100292511</v>
      </c>
      <c r="J317">
        <v>0</v>
      </c>
      <c r="K317">
        <v>0</v>
      </c>
      <c r="L317" t="str">
        <f t="shared" si="107"/>
        <v>100292512</v>
      </c>
      <c r="M317" s="71">
        <v>0</v>
      </c>
      <c r="N317" s="71">
        <v>0</v>
      </c>
      <c r="O317" t="str">
        <f t="shared" si="108"/>
        <v>100292513</v>
      </c>
      <c r="P317" s="71">
        <v>0</v>
      </c>
      <c r="Q317" s="71">
        <v>0</v>
      </c>
      <c r="R317" t="str">
        <f t="shared" si="109"/>
        <v>100292514</v>
      </c>
      <c r="S317">
        <v>0</v>
      </c>
      <c r="T317">
        <v>0</v>
      </c>
      <c r="U317" t="str">
        <f t="shared" si="110"/>
        <v>100292515</v>
      </c>
      <c r="V317" s="71">
        <v>1346</v>
      </c>
      <c r="W317" s="71">
        <v>0</v>
      </c>
      <c r="X317" t="str">
        <f t="shared" si="111"/>
        <v>100292516</v>
      </c>
      <c r="Y317" s="71">
        <v>1500</v>
      </c>
      <c r="Z317" s="71">
        <v>0</v>
      </c>
      <c r="AA317">
        <f t="shared" si="96"/>
        <v>15605</v>
      </c>
      <c r="AB317">
        <f t="shared" si="97"/>
        <v>8</v>
      </c>
    </row>
    <row r="318" spans="3:28" x14ac:dyDescent="0.25">
      <c r="C318" s="21">
        <v>2006518</v>
      </c>
      <c r="D318" s="22" t="s">
        <v>150</v>
      </c>
      <c r="E318" s="22" t="s">
        <v>307</v>
      </c>
      <c r="F318" t="str">
        <f t="shared" si="105"/>
        <v>200651810</v>
      </c>
      <c r="G318" s="70">
        <v>0</v>
      </c>
      <c r="H318">
        <v>0</v>
      </c>
      <c r="I318" t="str">
        <f t="shared" si="106"/>
        <v>200651811</v>
      </c>
      <c r="J318">
        <v>0</v>
      </c>
      <c r="K318">
        <v>0</v>
      </c>
      <c r="L318" t="str">
        <f t="shared" si="107"/>
        <v>200651812</v>
      </c>
      <c r="M318" s="71">
        <v>0</v>
      </c>
      <c r="N318" s="71">
        <v>0</v>
      </c>
      <c r="O318" t="str">
        <f t="shared" si="108"/>
        <v>200651813</v>
      </c>
      <c r="P318" s="71">
        <v>0</v>
      </c>
      <c r="Q318" s="71">
        <v>0</v>
      </c>
      <c r="R318" t="str">
        <f t="shared" si="109"/>
        <v>200651814</v>
      </c>
      <c r="S318">
        <v>0</v>
      </c>
      <c r="T318">
        <v>0</v>
      </c>
      <c r="U318" t="str">
        <f t="shared" si="110"/>
        <v>200651815</v>
      </c>
      <c r="V318" s="71">
        <v>0</v>
      </c>
      <c r="W318" s="71">
        <v>0</v>
      </c>
      <c r="X318" t="str">
        <f t="shared" si="111"/>
        <v>200651816</v>
      </c>
      <c r="Y318" s="71">
        <v>500</v>
      </c>
      <c r="Z318" s="71">
        <v>0</v>
      </c>
      <c r="AA318">
        <f t="shared" si="96"/>
        <v>3524</v>
      </c>
      <c r="AB318">
        <f t="shared" si="97"/>
        <v>2</v>
      </c>
    </row>
    <row r="319" spans="3:28" x14ac:dyDescent="0.25">
      <c r="C319" s="21">
        <v>1009406</v>
      </c>
      <c r="D319" s="22" t="s">
        <v>186</v>
      </c>
      <c r="E319" s="22" t="s">
        <v>331</v>
      </c>
      <c r="F319" t="str">
        <f t="shared" si="105"/>
        <v>100940610</v>
      </c>
      <c r="G319" s="70">
        <v>691</v>
      </c>
      <c r="H319">
        <v>0</v>
      </c>
      <c r="I319" t="str">
        <f t="shared" si="106"/>
        <v>100940611</v>
      </c>
      <c r="J319">
        <v>0</v>
      </c>
      <c r="K319">
        <v>0</v>
      </c>
      <c r="L319" t="str">
        <f t="shared" si="107"/>
        <v>100940612</v>
      </c>
      <c r="M319" s="71">
        <v>2188</v>
      </c>
      <c r="N319" s="71">
        <v>5</v>
      </c>
      <c r="O319" t="str">
        <f t="shared" si="108"/>
        <v>100940613</v>
      </c>
      <c r="P319" s="71">
        <v>0</v>
      </c>
      <c r="Q319" s="71">
        <v>0</v>
      </c>
      <c r="R319" t="str">
        <f t="shared" si="109"/>
        <v>100940614</v>
      </c>
      <c r="S319">
        <v>1759</v>
      </c>
      <c r="T319">
        <v>0</v>
      </c>
      <c r="U319" t="str">
        <f t="shared" si="110"/>
        <v>100940615</v>
      </c>
      <c r="V319" s="71">
        <v>0</v>
      </c>
      <c r="W319" s="71">
        <v>0</v>
      </c>
      <c r="X319" t="str">
        <f t="shared" si="111"/>
        <v>100940616</v>
      </c>
      <c r="Y319" s="71">
        <v>0</v>
      </c>
      <c r="Z319" s="71">
        <v>0</v>
      </c>
      <c r="AA319">
        <f t="shared" si="96"/>
        <v>10333</v>
      </c>
      <c r="AB319">
        <f t="shared" si="97"/>
        <v>3</v>
      </c>
    </row>
    <row r="320" spans="3:28" x14ac:dyDescent="0.25">
      <c r="C320" s="21">
        <v>1010193</v>
      </c>
      <c r="D320" s="22" t="s">
        <v>68</v>
      </c>
      <c r="E320" s="22" t="s">
        <v>241</v>
      </c>
      <c r="F320" t="str">
        <f t="shared" si="105"/>
        <v>101019310</v>
      </c>
      <c r="G320" s="70">
        <v>0</v>
      </c>
      <c r="H320">
        <v>0</v>
      </c>
      <c r="I320" t="str">
        <f t="shared" si="106"/>
        <v>101019311</v>
      </c>
      <c r="J320">
        <v>0</v>
      </c>
      <c r="K320">
        <v>0</v>
      </c>
      <c r="L320" t="str">
        <f t="shared" si="107"/>
        <v>101019312</v>
      </c>
      <c r="M320" s="71">
        <v>0</v>
      </c>
      <c r="N320" s="71">
        <v>0</v>
      </c>
      <c r="O320" t="str">
        <f t="shared" si="108"/>
        <v>101019313</v>
      </c>
      <c r="P320" s="71">
        <v>0</v>
      </c>
      <c r="Q320" s="71">
        <v>0</v>
      </c>
      <c r="R320" t="str">
        <f t="shared" si="109"/>
        <v>101019314</v>
      </c>
      <c r="S320">
        <v>0</v>
      </c>
      <c r="T320">
        <v>0</v>
      </c>
      <c r="U320" t="str">
        <f t="shared" si="110"/>
        <v>101019315</v>
      </c>
      <c r="V320" s="71">
        <v>0</v>
      </c>
      <c r="W320" s="71">
        <v>0</v>
      </c>
      <c r="X320" t="str">
        <f t="shared" si="111"/>
        <v>101019316</v>
      </c>
      <c r="Y320" s="71">
        <v>0</v>
      </c>
      <c r="Z320" s="71">
        <v>0</v>
      </c>
      <c r="AA320">
        <f t="shared" si="96"/>
        <v>863</v>
      </c>
      <c r="AB320">
        <f t="shared" si="97"/>
        <v>0</v>
      </c>
    </row>
    <row r="321" spans="3:28" x14ac:dyDescent="0.25">
      <c r="C321" s="21">
        <v>2005692</v>
      </c>
      <c r="D321" s="22" t="s">
        <v>196</v>
      </c>
      <c r="E321" s="22" t="s">
        <v>339</v>
      </c>
      <c r="F321" t="str">
        <f t="shared" si="105"/>
        <v>200569210</v>
      </c>
      <c r="G321" s="70">
        <v>0</v>
      </c>
      <c r="H321">
        <v>0</v>
      </c>
      <c r="I321" t="str">
        <f t="shared" si="106"/>
        <v>200569211</v>
      </c>
      <c r="J321">
        <v>0</v>
      </c>
      <c r="K321">
        <v>0</v>
      </c>
      <c r="L321" t="str">
        <f t="shared" si="107"/>
        <v>200569212</v>
      </c>
      <c r="M321" s="71">
        <v>0</v>
      </c>
      <c r="N321" s="71">
        <v>0</v>
      </c>
      <c r="O321" t="str">
        <f t="shared" si="108"/>
        <v>200569213</v>
      </c>
      <c r="P321" s="71">
        <v>0</v>
      </c>
      <c r="Q321" s="71">
        <v>0</v>
      </c>
      <c r="R321" t="str">
        <f t="shared" si="109"/>
        <v>200569214</v>
      </c>
      <c r="S321">
        <v>0</v>
      </c>
      <c r="T321">
        <v>0</v>
      </c>
      <c r="U321" t="str">
        <f t="shared" si="110"/>
        <v>200569215</v>
      </c>
      <c r="V321" s="71">
        <v>0</v>
      </c>
      <c r="W321" s="71">
        <v>0</v>
      </c>
      <c r="X321" t="str">
        <f t="shared" si="111"/>
        <v>200569216</v>
      </c>
      <c r="Y321" s="71">
        <v>1500</v>
      </c>
      <c r="Z321" s="71">
        <v>0</v>
      </c>
      <c r="AA321">
        <f t="shared" si="96"/>
        <v>1500</v>
      </c>
      <c r="AB321">
        <f t="shared" si="97"/>
        <v>0</v>
      </c>
    </row>
    <row r="322" spans="3:28" x14ac:dyDescent="0.25">
      <c r="C322" s="21">
        <v>1022344</v>
      </c>
      <c r="D322" s="22" t="s">
        <v>129</v>
      </c>
      <c r="E322" s="22" t="s">
        <v>266</v>
      </c>
      <c r="F322" t="str">
        <f t="shared" si="105"/>
        <v>102234410</v>
      </c>
      <c r="G322" s="70">
        <v>0</v>
      </c>
      <c r="H322">
        <v>0</v>
      </c>
      <c r="I322" t="str">
        <f t="shared" si="106"/>
        <v>102234411</v>
      </c>
      <c r="J322">
        <v>0</v>
      </c>
      <c r="K322">
        <v>0</v>
      </c>
      <c r="L322" t="str">
        <f t="shared" si="107"/>
        <v>102234412</v>
      </c>
      <c r="M322" s="71">
        <v>0</v>
      </c>
      <c r="N322" s="71">
        <v>0</v>
      </c>
      <c r="O322" t="str">
        <f t="shared" si="108"/>
        <v>102234413</v>
      </c>
      <c r="P322" s="71">
        <v>0</v>
      </c>
      <c r="Q322" s="71">
        <v>0</v>
      </c>
      <c r="R322" t="str">
        <f t="shared" si="109"/>
        <v>102234414</v>
      </c>
      <c r="S322">
        <v>0</v>
      </c>
      <c r="T322">
        <v>0</v>
      </c>
      <c r="U322" t="str">
        <f t="shared" si="110"/>
        <v>102234415</v>
      </c>
      <c r="V322" s="71">
        <v>0</v>
      </c>
      <c r="W322" s="71">
        <v>0</v>
      </c>
      <c r="X322" t="str">
        <f t="shared" si="111"/>
        <v>102234416</v>
      </c>
      <c r="Y322" s="71">
        <v>0</v>
      </c>
      <c r="Z322" s="71">
        <v>0</v>
      </c>
      <c r="AA322">
        <f t="shared" si="96"/>
        <v>0</v>
      </c>
      <c r="AB322">
        <f t="shared" si="97"/>
        <v>0</v>
      </c>
    </row>
    <row r="323" spans="3:28" x14ac:dyDescent="0.25">
      <c r="C323" s="21">
        <v>1016845</v>
      </c>
      <c r="D323" s="22" t="s">
        <v>130</v>
      </c>
      <c r="E323" s="22" t="s">
        <v>251</v>
      </c>
      <c r="F323" t="str">
        <f t="shared" si="105"/>
        <v>101684510</v>
      </c>
      <c r="G323" s="70">
        <v>0</v>
      </c>
      <c r="H323">
        <v>0</v>
      </c>
      <c r="I323" t="str">
        <f t="shared" si="106"/>
        <v>101684511</v>
      </c>
      <c r="J323">
        <v>0</v>
      </c>
      <c r="K323">
        <v>0</v>
      </c>
      <c r="L323" t="str">
        <f t="shared" si="107"/>
        <v>101684512</v>
      </c>
      <c r="M323" s="71">
        <v>0</v>
      </c>
      <c r="N323" s="71">
        <v>0</v>
      </c>
      <c r="O323" t="str">
        <f t="shared" si="108"/>
        <v>101684513</v>
      </c>
      <c r="P323" s="71">
        <v>0</v>
      </c>
      <c r="Q323" s="71">
        <v>0</v>
      </c>
      <c r="R323" t="str">
        <f t="shared" si="109"/>
        <v>101684514</v>
      </c>
      <c r="S323">
        <v>0</v>
      </c>
      <c r="T323">
        <v>0</v>
      </c>
      <c r="U323" t="str">
        <f t="shared" si="110"/>
        <v>101684515</v>
      </c>
      <c r="V323" s="71">
        <v>0</v>
      </c>
      <c r="W323" s="71">
        <v>0</v>
      </c>
      <c r="X323" t="str">
        <f t="shared" si="111"/>
        <v>101684516</v>
      </c>
      <c r="Y323" s="71">
        <v>0</v>
      </c>
      <c r="Z323" s="71">
        <v>0</v>
      </c>
      <c r="AA323">
        <f t="shared" si="96"/>
        <v>0</v>
      </c>
      <c r="AB323">
        <f t="shared" si="97"/>
        <v>0</v>
      </c>
    </row>
    <row r="324" spans="3:28" x14ac:dyDescent="0.25">
      <c r="C324" s="21">
        <v>1009600</v>
      </c>
      <c r="D324" s="22" t="s">
        <v>95</v>
      </c>
      <c r="E324" s="22" t="s">
        <v>263</v>
      </c>
      <c r="F324" t="str">
        <f t="shared" si="105"/>
        <v>100960010</v>
      </c>
      <c r="G324" s="70">
        <v>5000</v>
      </c>
      <c r="H324">
        <v>13</v>
      </c>
      <c r="I324" t="str">
        <f t="shared" si="106"/>
        <v>100960011</v>
      </c>
      <c r="J324">
        <v>0</v>
      </c>
      <c r="K324">
        <v>0</v>
      </c>
      <c r="L324" t="str">
        <f t="shared" si="107"/>
        <v>100960012</v>
      </c>
      <c r="M324" s="71">
        <v>0</v>
      </c>
      <c r="N324" s="71">
        <v>0</v>
      </c>
      <c r="O324" t="str">
        <f t="shared" si="108"/>
        <v>100960013</v>
      </c>
      <c r="P324" s="71">
        <v>0</v>
      </c>
      <c r="Q324" s="71">
        <v>0</v>
      </c>
      <c r="R324" t="str">
        <f t="shared" si="109"/>
        <v>100960014</v>
      </c>
      <c r="S324">
        <v>0</v>
      </c>
      <c r="T324">
        <v>0</v>
      </c>
      <c r="U324" t="str">
        <f t="shared" si="110"/>
        <v>100960015</v>
      </c>
      <c r="V324" s="71">
        <v>0</v>
      </c>
      <c r="W324" s="71">
        <v>0</v>
      </c>
      <c r="X324" t="str">
        <f t="shared" si="111"/>
        <v>100960016</v>
      </c>
      <c r="Y324" s="71">
        <v>1500</v>
      </c>
      <c r="Z324" s="71">
        <v>0</v>
      </c>
      <c r="AA324">
        <f t="shared" si="96"/>
        <v>9070</v>
      </c>
      <c r="AB324">
        <f t="shared" si="97"/>
        <v>40</v>
      </c>
    </row>
    <row r="325" spans="3:28" x14ac:dyDescent="0.25">
      <c r="C325" s="21">
        <v>1001008</v>
      </c>
      <c r="D325" s="22" t="s">
        <v>95</v>
      </c>
      <c r="E325" s="22" t="s">
        <v>273</v>
      </c>
      <c r="F325" t="str">
        <f t="shared" si="105"/>
        <v>100100810</v>
      </c>
      <c r="G325" s="70">
        <v>5000</v>
      </c>
      <c r="H325">
        <v>9</v>
      </c>
      <c r="I325" t="str">
        <f t="shared" si="106"/>
        <v>100100811</v>
      </c>
      <c r="J325">
        <v>1440</v>
      </c>
      <c r="K325">
        <v>20</v>
      </c>
      <c r="L325" t="str">
        <f t="shared" si="107"/>
        <v>100100812</v>
      </c>
      <c r="M325" s="71">
        <v>0</v>
      </c>
      <c r="N325" s="71">
        <v>0</v>
      </c>
      <c r="O325" t="str">
        <f t="shared" si="108"/>
        <v>100100813</v>
      </c>
      <c r="P325" s="71">
        <v>0</v>
      </c>
      <c r="Q325" s="71">
        <v>0</v>
      </c>
      <c r="R325" t="str">
        <f t="shared" si="109"/>
        <v>100100814</v>
      </c>
      <c r="S325">
        <v>0</v>
      </c>
      <c r="T325">
        <v>0</v>
      </c>
      <c r="U325" t="str">
        <f t="shared" si="110"/>
        <v>100100815</v>
      </c>
      <c r="V325" s="71">
        <v>0</v>
      </c>
      <c r="W325" s="71">
        <v>0</v>
      </c>
      <c r="X325" t="str">
        <f t="shared" si="111"/>
        <v>100100816</v>
      </c>
      <c r="Y325" s="71">
        <v>1500</v>
      </c>
      <c r="Z325" s="71">
        <v>0</v>
      </c>
      <c r="AA325">
        <f t="shared" si="96"/>
        <v>9070</v>
      </c>
      <c r="AB325">
        <f t="shared" si="97"/>
        <v>40</v>
      </c>
    </row>
    <row r="326" spans="3:28" x14ac:dyDescent="0.25">
      <c r="C326" s="21">
        <v>1022070</v>
      </c>
      <c r="D326" s="22" t="s">
        <v>188</v>
      </c>
      <c r="E326" s="22" t="s">
        <v>253</v>
      </c>
      <c r="F326" t="str">
        <f t="shared" si="105"/>
        <v>102207010</v>
      </c>
      <c r="G326" s="70">
        <v>0</v>
      </c>
      <c r="H326">
        <v>0</v>
      </c>
      <c r="I326" t="str">
        <f t="shared" si="106"/>
        <v>102207011</v>
      </c>
      <c r="J326">
        <v>0</v>
      </c>
      <c r="K326">
        <v>0</v>
      </c>
      <c r="L326" t="str">
        <f t="shared" si="107"/>
        <v>102207012</v>
      </c>
      <c r="M326" s="71">
        <v>0</v>
      </c>
      <c r="N326" s="71">
        <v>0</v>
      </c>
      <c r="O326" t="str">
        <f t="shared" si="108"/>
        <v>102207013</v>
      </c>
      <c r="P326" s="71">
        <v>0</v>
      </c>
      <c r="Q326" s="71">
        <v>0</v>
      </c>
      <c r="R326" t="str">
        <f t="shared" si="109"/>
        <v>102207014</v>
      </c>
      <c r="S326">
        <v>0</v>
      </c>
      <c r="T326">
        <v>0</v>
      </c>
      <c r="U326" t="str">
        <f t="shared" si="110"/>
        <v>102207015</v>
      </c>
      <c r="V326" s="71">
        <v>0</v>
      </c>
      <c r="W326" s="71">
        <v>0</v>
      </c>
      <c r="X326" t="str">
        <f t="shared" si="111"/>
        <v>102207016</v>
      </c>
      <c r="Y326" s="71">
        <v>0</v>
      </c>
      <c r="Z326" s="71">
        <v>0</v>
      </c>
      <c r="AA326">
        <f t="shared" ref="AA326:AA385" si="112">VLOOKUP(C326,$C$5:$AG$194,30,FALSE)+Y326</f>
        <v>3024</v>
      </c>
      <c r="AB326">
        <f t="shared" ref="AB326:AB385" si="113">VLOOKUP(C326,$C$5:$AH$194,31,FALSE)+Z326</f>
        <v>2</v>
      </c>
    </row>
    <row r="327" spans="3:28" x14ac:dyDescent="0.25">
      <c r="C327" s="21">
        <v>1020206</v>
      </c>
      <c r="D327" s="22" t="s">
        <v>171</v>
      </c>
      <c r="E327" s="22" t="s">
        <v>321</v>
      </c>
      <c r="F327" t="str">
        <f t="shared" si="105"/>
        <v>102020610</v>
      </c>
      <c r="G327" s="70">
        <v>0</v>
      </c>
      <c r="H327">
        <v>0</v>
      </c>
      <c r="I327" t="str">
        <f t="shared" si="106"/>
        <v>102020611</v>
      </c>
      <c r="J327">
        <v>0</v>
      </c>
      <c r="K327">
        <v>0</v>
      </c>
      <c r="L327" t="str">
        <f t="shared" si="107"/>
        <v>102020612</v>
      </c>
      <c r="M327" s="71">
        <v>0</v>
      </c>
      <c r="N327" s="71">
        <v>0</v>
      </c>
      <c r="O327" t="str">
        <f t="shared" si="108"/>
        <v>102020613</v>
      </c>
      <c r="P327" s="71">
        <v>0</v>
      </c>
      <c r="Q327" s="71">
        <v>0</v>
      </c>
      <c r="R327" t="str">
        <f t="shared" si="109"/>
        <v>102020614</v>
      </c>
      <c r="S327">
        <v>0</v>
      </c>
      <c r="T327">
        <v>0</v>
      </c>
      <c r="U327" t="str">
        <f t="shared" si="110"/>
        <v>102020615</v>
      </c>
      <c r="V327" s="71">
        <v>0</v>
      </c>
      <c r="W327" s="71">
        <v>0</v>
      </c>
      <c r="X327" t="str">
        <f t="shared" si="111"/>
        <v>102020616</v>
      </c>
      <c r="Y327" s="71">
        <v>0</v>
      </c>
      <c r="Z327" s="71">
        <v>0</v>
      </c>
      <c r="AA327">
        <f t="shared" si="112"/>
        <v>0</v>
      </c>
      <c r="AB327">
        <f t="shared" si="113"/>
        <v>0</v>
      </c>
    </row>
    <row r="328" spans="3:28" x14ac:dyDescent="0.25">
      <c r="C328" s="21">
        <v>1003611</v>
      </c>
      <c r="D328" s="22" t="s">
        <v>102</v>
      </c>
      <c r="E328" s="22" t="s">
        <v>268</v>
      </c>
      <c r="F328" t="str">
        <f t="shared" ref="F328:F361" si="114">C328&amp;10</f>
        <v>100361110</v>
      </c>
      <c r="G328" s="70">
        <v>0</v>
      </c>
      <c r="H328">
        <v>0</v>
      </c>
      <c r="I328" t="str">
        <f t="shared" ref="I328:I361" si="115">C328&amp;11</f>
        <v>100361111</v>
      </c>
      <c r="J328">
        <v>0</v>
      </c>
      <c r="K328">
        <v>0</v>
      </c>
      <c r="L328" t="str">
        <f t="shared" ref="L328:L361" si="116">C328&amp;12</f>
        <v>100361112</v>
      </c>
      <c r="M328" s="71">
        <v>0</v>
      </c>
      <c r="N328" s="71">
        <v>0</v>
      </c>
      <c r="O328" t="str">
        <f t="shared" ref="O328:O361" si="117">C328&amp;13</f>
        <v>100361113</v>
      </c>
      <c r="P328" s="71">
        <v>0</v>
      </c>
      <c r="Q328" s="71">
        <v>0</v>
      </c>
      <c r="R328" t="str">
        <f t="shared" ref="R328:R361" si="118">C328&amp;14</f>
        <v>100361114</v>
      </c>
      <c r="S328">
        <v>0</v>
      </c>
      <c r="T328">
        <v>0</v>
      </c>
      <c r="U328" t="str">
        <f t="shared" ref="U328:U361" si="119">C328&amp;15</f>
        <v>100361115</v>
      </c>
      <c r="V328" s="71">
        <v>0</v>
      </c>
      <c r="W328" s="71">
        <v>0</v>
      </c>
      <c r="X328" t="str">
        <f t="shared" ref="X328:X361" si="120">C328&amp;16</f>
        <v>100361116</v>
      </c>
      <c r="Y328" s="71">
        <v>500</v>
      </c>
      <c r="Z328" s="71">
        <v>0</v>
      </c>
      <c r="AA328">
        <f t="shared" si="112"/>
        <v>6192</v>
      </c>
      <c r="AB328">
        <f t="shared" si="113"/>
        <v>3</v>
      </c>
    </row>
    <row r="329" spans="3:28" x14ac:dyDescent="0.25">
      <c r="C329" s="21">
        <v>2002671</v>
      </c>
      <c r="D329" s="22" t="s">
        <v>110</v>
      </c>
      <c r="E329" s="22" t="s">
        <v>276</v>
      </c>
      <c r="F329" t="str">
        <f t="shared" si="114"/>
        <v>200267110</v>
      </c>
      <c r="G329" s="70">
        <v>0</v>
      </c>
      <c r="H329">
        <v>0</v>
      </c>
      <c r="I329" t="str">
        <f t="shared" si="115"/>
        <v>200267111</v>
      </c>
      <c r="J329">
        <v>0</v>
      </c>
      <c r="K329">
        <v>0</v>
      </c>
      <c r="L329" t="str">
        <f t="shared" si="116"/>
        <v>200267112</v>
      </c>
      <c r="M329" s="71">
        <v>0</v>
      </c>
      <c r="N329" s="71">
        <v>0</v>
      </c>
      <c r="O329" t="str">
        <f t="shared" si="117"/>
        <v>200267113</v>
      </c>
      <c r="P329" s="71">
        <v>0</v>
      </c>
      <c r="Q329" s="71">
        <v>0</v>
      </c>
      <c r="R329" t="str">
        <f t="shared" si="118"/>
        <v>200267114</v>
      </c>
      <c r="S329">
        <v>0</v>
      </c>
      <c r="T329">
        <v>0</v>
      </c>
      <c r="U329" t="str">
        <f t="shared" si="119"/>
        <v>200267115</v>
      </c>
      <c r="V329" s="71">
        <v>0</v>
      </c>
      <c r="W329" s="71">
        <v>0</v>
      </c>
      <c r="X329" t="str">
        <f t="shared" si="120"/>
        <v>200267116</v>
      </c>
      <c r="Y329" s="71">
        <v>0</v>
      </c>
      <c r="Z329" s="71">
        <v>0</v>
      </c>
      <c r="AA329">
        <f t="shared" si="112"/>
        <v>684</v>
      </c>
      <c r="AB329">
        <f t="shared" si="113"/>
        <v>0</v>
      </c>
    </row>
    <row r="330" spans="3:28" x14ac:dyDescent="0.25">
      <c r="C330" s="21">
        <v>1004099</v>
      </c>
      <c r="D330" s="22" t="s">
        <v>173</v>
      </c>
      <c r="E330" s="22" t="s">
        <v>322</v>
      </c>
      <c r="F330" t="str">
        <f t="shared" si="114"/>
        <v>100409910</v>
      </c>
      <c r="G330" s="70">
        <v>0</v>
      </c>
      <c r="H330">
        <v>0</v>
      </c>
      <c r="I330" t="str">
        <f t="shared" si="115"/>
        <v>100409911</v>
      </c>
      <c r="J330">
        <v>0</v>
      </c>
      <c r="K330">
        <v>0</v>
      </c>
      <c r="L330" t="str">
        <f t="shared" si="116"/>
        <v>100409912</v>
      </c>
      <c r="M330" s="71">
        <v>0</v>
      </c>
      <c r="N330" s="71">
        <v>0</v>
      </c>
      <c r="O330" t="str">
        <f t="shared" si="117"/>
        <v>100409913</v>
      </c>
      <c r="P330" s="71">
        <v>0</v>
      </c>
      <c r="Q330" s="71">
        <v>0</v>
      </c>
      <c r="R330" t="str">
        <f t="shared" si="118"/>
        <v>100409914</v>
      </c>
      <c r="S330">
        <v>0</v>
      </c>
      <c r="T330">
        <v>0</v>
      </c>
      <c r="U330" t="str">
        <f t="shared" si="119"/>
        <v>100409915</v>
      </c>
      <c r="V330" s="71">
        <v>0</v>
      </c>
      <c r="W330" s="71">
        <v>0</v>
      </c>
      <c r="X330" t="str">
        <f t="shared" si="120"/>
        <v>100409916</v>
      </c>
      <c r="Y330" s="71">
        <v>0</v>
      </c>
      <c r="Z330" s="71">
        <v>0</v>
      </c>
      <c r="AA330">
        <f t="shared" si="112"/>
        <v>587</v>
      </c>
      <c r="AB330">
        <f t="shared" si="113"/>
        <v>0</v>
      </c>
    </row>
    <row r="331" spans="3:28" x14ac:dyDescent="0.25">
      <c r="C331" s="21">
        <v>2007753</v>
      </c>
      <c r="D331" s="22" t="s">
        <v>213</v>
      </c>
      <c r="E331" s="22" t="s">
        <v>348</v>
      </c>
      <c r="F331" t="str">
        <f t="shared" si="114"/>
        <v>200775310</v>
      </c>
      <c r="G331" s="70">
        <v>0</v>
      </c>
      <c r="H331">
        <v>0</v>
      </c>
      <c r="I331" t="str">
        <f t="shared" si="115"/>
        <v>200775311</v>
      </c>
      <c r="J331">
        <v>0</v>
      </c>
      <c r="K331">
        <v>0</v>
      </c>
      <c r="L331" t="str">
        <f t="shared" si="116"/>
        <v>200775312</v>
      </c>
      <c r="M331" s="71">
        <v>0</v>
      </c>
      <c r="N331" s="71">
        <v>0</v>
      </c>
      <c r="O331" t="str">
        <f t="shared" si="117"/>
        <v>200775313</v>
      </c>
      <c r="P331" s="71">
        <v>0</v>
      </c>
      <c r="Q331" s="71">
        <v>0</v>
      </c>
      <c r="R331" t="str">
        <f t="shared" si="118"/>
        <v>200775314</v>
      </c>
      <c r="S331">
        <v>0</v>
      </c>
      <c r="T331">
        <v>0</v>
      </c>
      <c r="U331" t="str">
        <f t="shared" si="119"/>
        <v>200775315</v>
      </c>
      <c r="V331" s="71">
        <v>0</v>
      </c>
      <c r="W331" s="71">
        <v>0</v>
      </c>
      <c r="X331" t="str">
        <f t="shared" si="120"/>
        <v>200775316</v>
      </c>
      <c r="Y331" s="71">
        <v>0</v>
      </c>
      <c r="Z331" s="71">
        <v>0</v>
      </c>
      <c r="AA331">
        <f t="shared" si="112"/>
        <v>0</v>
      </c>
      <c r="AB331">
        <f t="shared" si="113"/>
        <v>0</v>
      </c>
    </row>
    <row r="332" spans="3:28" x14ac:dyDescent="0.25">
      <c r="C332" s="21">
        <v>1010192</v>
      </c>
      <c r="D332" s="22" t="s">
        <v>167</v>
      </c>
      <c r="E332" s="22" t="s">
        <v>261</v>
      </c>
      <c r="F332" t="str">
        <f t="shared" si="114"/>
        <v>101019210</v>
      </c>
      <c r="G332" s="70">
        <v>0</v>
      </c>
      <c r="H332">
        <v>0</v>
      </c>
      <c r="I332" t="str">
        <f t="shared" si="115"/>
        <v>101019211</v>
      </c>
      <c r="J332">
        <v>0</v>
      </c>
      <c r="K332">
        <v>0</v>
      </c>
      <c r="L332" t="str">
        <f t="shared" si="116"/>
        <v>101019212</v>
      </c>
      <c r="M332" s="71">
        <v>1324</v>
      </c>
      <c r="N332" s="71">
        <v>2</v>
      </c>
      <c r="O332" t="str">
        <f t="shared" si="117"/>
        <v>101019213</v>
      </c>
      <c r="P332" s="71">
        <v>0</v>
      </c>
      <c r="Q332" s="71">
        <v>0</v>
      </c>
      <c r="R332" t="str">
        <f t="shared" si="118"/>
        <v>101019214</v>
      </c>
      <c r="S332">
        <v>0</v>
      </c>
      <c r="T332">
        <v>0</v>
      </c>
      <c r="U332" t="str">
        <f t="shared" si="119"/>
        <v>101019215</v>
      </c>
      <c r="V332" s="71">
        <v>0</v>
      </c>
      <c r="W332" s="71">
        <v>0</v>
      </c>
      <c r="X332" t="str">
        <f t="shared" si="120"/>
        <v>101019216</v>
      </c>
      <c r="Y332" s="71">
        <v>0</v>
      </c>
      <c r="Z332" s="71">
        <v>0</v>
      </c>
      <c r="AA332">
        <f t="shared" si="112"/>
        <v>11508</v>
      </c>
      <c r="AB332">
        <f t="shared" si="113"/>
        <v>2</v>
      </c>
    </row>
    <row r="333" spans="3:28" x14ac:dyDescent="0.25">
      <c r="C333" s="21">
        <v>1005493</v>
      </c>
      <c r="D333" s="22" t="s">
        <v>131</v>
      </c>
      <c r="E333" s="22" t="s">
        <v>291</v>
      </c>
      <c r="F333" t="str">
        <f t="shared" si="114"/>
        <v>100549310</v>
      </c>
      <c r="G333" s="70">
        <v>0</v>
      </c>
      <c r="H333">
        <v>0</v>
      </c>
      <c r="I333" t="str">
        <f t="shared" si="115"/>
        <v>100549311</v>
      </c>
      <c r="J333">
        <v>0</v>
      </c>
      <c r="K333">
        <v>0</v>
      </c>
      <c r="L333" t="str">
        <f t="shared" si="116"/>
        <v>100549312</v>
      </c>
      <c r="M333" s="71">
        <v>0</v>
      </c>
      <c r="N333" s="71">
        <v>0</v>
      </c>
      <c r="O333" t="str">
        <f t="shared" si="117"/>
        <v>100549313</v>
      </c>
      <c r="P333" s="71">
        <v>0</v>
      </c>
      <c r="Q333" s="71">
        <v>0</v>
      </c>
      <c r="R333" t="str">
        <f t="shared" si="118"/>
        <v>100549314</v>
      </c>
      <c r="S333">
        <v>0</v>
      </c>
      <c r="T333">
        <v>0</v>
      </c>
      <c r="U333" t="str">
        <f t="shared" si="119"/>
        <v>100549315</v>
      </c>
      <c r="V333" s="71">
        <v>0</v>
      </c>
      <c r="W333" s="71">
        <v>0</v>
      </c>
      <c r="X333" t="str">
        <f t="shared" si="120"/>
        <v>100549316</v>
      </c>
      <c r="Y333" s="71">
        <v>0</v>
      </c>
      <c r="Z333" s="71">
        <v>0</v>
      </c>
      <c r="AA333">
        <f t="shared" si="112"/>
        <v>0</v>
      </c>
      <c r="AB333">
        <f t="shared" si="113"/>
        <v>0</v>
      </c>
    </row>
    <row r="334" spans="3:28" x14ac:dyDescent="0.25">
      <c r="C334" s="21">
        <v>1016508</v>
      </c>
      <c r="D334" s="22" t="s">
        <v>203</v>
      </c>
      <c r="E334" s="22" t="s">
        <v>343</v>
      </c>
      <c r="F334" t="str">
        <f t="shared" si="114"/>
        <v>101650810</v>
      </c>
      <c r="G334" s="70">
        <v>0</v>
      </c>
      <c r="H334">
        <v>0</v>
      </c>
      <c r="I334" t="str">
        <f t="shared" si="115"/>
        <v>101650811</v>
      </c>
      <c r="J334">
        <v>0</v>
      </c>
      <c r="K334">
        <v>0</v>
      </c>
      <c r="L334" t="str">
        <f t="shared" si="116"/>
        <v>101650812</v>
      </c>
      <c r="M334" s="71">
        <v>806</v>
      </c>
      <c r="N334" s="71">
        <v>0</v>
      </c>
      <c r="O334" t="str">
        <f t="shared" si="117"/>
        <v>101650813</v>
      </c>
      <c r="P334" s="71">
        <v>0</v>
      </c>
      <c r="Q334" s="71">
        <v>0</v>
      </c>
      <c r="R334" t="str">
        <f t="shared" si="118"/>
        <v>101650814</v>
      </c>
      <c r="S334">
        <v>0</v>
      </c>
      <c r="T334">
        <v>0</v>
      </c>
      <c r="U334" t="str">
        <f t="shared" si="119"/>
        <v>101650815</v>
      </c>
      <c r="V334" s="71">
        <v>0</v>
      </c>
      <c r="W334" s="71">
        <v>0</v>
      </c>
      <c r="X334" t="str">
        <f t="shared" si="120"/>
        <v>101650816</v>
      </c>
      <c r="Y334" s="71">
        <v>500</v>
      </c>
      <c r="Z334" s="71">
        <v>0</v>
      </c>
      <c r="AA334">
        <f t="shared" si="112"/>
        <v>2957</v>
      </c>
      <c r="AB334">
        <f t="shared" si="113"/>
        <v>0</v>
      </c>
    </row>
    <row r="335" spans="3:28" x14ac:dyDescent="0.25">
      <c r="C335" s="21">
        <v>1010215</v>
      </c>
      <c r="D335" s="22" t="s">
        <v>177</v>
      </c>
      <c r="E335" s="22" t="s">
        <v>325</v>
      </c>
      <c r="F335" t="str">
        <f t="shared" si="114"/>
        <v>101021510</v>
      </c>
      <c r="G335" s="70">
        <v>0</v>
      </c>
      <c r="H335">
        <v>0</v>
      </c>
      <c r="I335" t="str">
        <f t="shared" si="115"/>
        <v>101021511</v>
      </c>
      <c r="J335">
        <v>0</v>
      </c>
      <c r="K335">
        <v>0</v>
      </c>
      <c r="L335" t="str">
        <f t="shared" si="116"/>
        <v>101021512</v>
      </c>
      <c r="M335" s="71">
        <v>0</v>
      </c>
      <c r="N335" s="71">
        <v>0</v>
      </c>
      <c r="O335" t="str">
        <f t="shared" si="117"/>
        <v>101021513</v>
      </c>
      <c r="P335" s="71">
        <v>0</v>
      </c>
      <c r="Q335" s="71">
        <v>0</v>
      </c>
      <c r="R335" t="str">
        <f t="shared" si="118"/>
        <v>101021514</v>
      </c>
      <c r="S335">
        <v>1293</v>
      </c>
      <c r="T335">
        <v>0</v>
      </c>
      <c r="U335" t="str">
        <f t="shared" si="119"/>
        <v>101021515</v>
      </c>
      <c r="V335" s="71">
        <v>1029</v>
      </c>
      <c r="W335" s="71">
        <v>0</v>
      </c>
      <c r="X335" t="str">
        <f t="shared" si="120"/>
        <v>101021516</v>
      </c>
      <c r="Y335" s="71">
        <v>1500</v>
      </c>
      <c r="Z335" s="71">
        <v>22</v>
      </c>
      <c r="AA335">
        <f t="shared" si="112"/>
        <v>14716</v>
      </c>
      <c r="AB335">
        <f t="shared" si="113"/>
        <v>36</v>
      </c>
    </row>
    <row r="336" spans="3:28" x14ac:dyDescent="0.25">
      <c r="C336" s="21">
        <v>2007282</v>
      </c>
      <c r="D336" s="22" t="s">
        <v>152</v>
      </c>
      <c r="E336" s="22" t="s">
        <v>309</v>
      </c>
      <c r="F336" t="str">
        <f t="shared" si="114"/>
        <v>200728210</v>
      </c>
      <c r="G336" s="70">
        <v>0</v>
      </c>
      <c r="H336">
        <v>0</v>
      </c>
      <c r="I336" t="str">
        <f t="shared" si="115"/>
        <v>200728211</v>
      </c>
      <c r="J336">
        <v>0</v>
      </c>
      <c r="K336">
        <v>0</v>
      </c>
      <c r="L336" t="str">
        <f t="shared" si="116"/>
        <v>200728212</v>
      </c>
      <c r="M336" s="71">
        <v>0</v>
      </c>
      <c r="N336" s="71">
        <v>0</v>
      </c>
      <c r="O336" t="str">
        <f t="shared" si="117"/>
        <v>200728213</v>
      </c>
      <c r="P336" s="71">
        <v>0</v>
      </c>
      <c r="Q336" s="71">
        <v>0</v>
      </c>
      <c r="R336" t="str">
        <f t="shared" si="118"/>
        <v>200728214</v>
      </c>
      <c r="S336">
        <v>0</v>
      </c>
      <c r="T336">
        <v>0</v>
      </c>
      <c r="U336" t="str">
        <f t="shared" si="119"/>
        <v>200728215</v>
      </c>
      <c r="V336" s="71">
        <v>0</v>
      </c>
      <c r="W336" s="71">
        <v>0</v>
      </c>
      <c r="X336" t="str">
        <f t="shared" si="120"/>
        <v>200728216</v>
      </c>
      <c r="Y336" s="71">
        <v>0</v>
      </c>
      <c r="Z336" s="71">
        <v>0</v>
      </c>
      <c r="AA336">
        <f t="shared" si="112"/>
        <v>1890</v>
      </c>
      <c r="AB336">
        <f t="shared" si="113"/>
        <v>4</v>
      </c>
    </row>
    <row r="337" spans="3:28" x14ac:dyDescent="0.25">
      <c r="C337" s="21">
        <v>1022992</v>
      </c>
      <c r="D337" s="22" t="s">
        <v>426</v>
      </c>
      <c r="E337" s="22" t="s">
        <v>427</v>
      </c>
      <c r="F337" t="str">
        <f t="shared" si="114"/>
        <v>102299210</v>
      </c>
      <c r="G337" s="70">
        <v>0</v>
      </c>
      <c r="H337">
        <v>0</v>
      </c>
      <c r="I337" t="str">
        <f t="shared" si="115"/>
        <v>102299211</v>
      </c>
      <c r="J337">
        <v>0</v>
      </c>
      <c r="K337">
        <v>0</v>
      </c>
      <c r="L337" t="str">
        <f t="shared" si="116"/>
        <v>102299212</v>
      </c>
      <c r="M337" s="71">
        <v>0</v>
      </c>
      <c r="N337" s="71">
        <v>0</v>
      </c>
      <c r="O337" t="str">
        <f t="shared" si="117"/>
        <v>102299213</v>
      </c>
      <c r="P337" s="71">
        <v>0</v>
      </c>
      <c r="Q337" s="71">
        <v>0</v>
      </c>
      <c r="R337" t="str">
        <f t="shared" si="118"/>
        <v>102299214</v>
      </c>
      <c r="S337">
        <v>0</v>
      </c>
      <c r="T337">
        <v>0</v>
      </c>
      <c r="U337" t="str">
        <f t="shared" si="119"/>
        <v>102299215</v>
      </c>
      <c r="V337" s="71">
        <v>0</v>
      </c>
      <c r="W337" s="71">
        <v>0</v>
      </c>
      <c r="X337" t="str">
        <f t="shared" si="120"/>
        <v>102299216</v>
      </c>
      <c r="Y337" s="71">
        <v>500</v>
      </c>
      <c r="Z337" s="71">
        <v>0</v>
      </c>
      <c r="AA337">
        <f t="shared" si="112"/>
        <v>500</v>
      </c>
      <c r="AB337">
        <f t="shared" si="113"/>
        <v>0</v>
      </c>
    </row>
    <row r="338" spans="3:28" x14ac:dyDescent="0.25">
      <c r="C338" s="21">
        <v>2007547</v>
      </c>
      <c r="D338" s="22" t="s">
        <v>96</v>
      </c>
      <c r="E338" s="22" t="s">
        <v>236</v>
      </c>
      <c r="F338" t="str">
        <f t="shared" si="114"/>
        <v>200754710</v>
      </c>
      <c r="G338" s="70">
        <v>0</v>
      </c>
      <c r="H338">
        <v>0</v>
      </c>
      <c r="I338" t="str">
        <f t="shared" si="115"/>
        <v>200754711</v>
      </c>
      <c r="J338">
        <v>0</v>
      </c>
      <c r="K338">
        <v>0</v>
      </c>
      <c r="L338" t="str">
        <f t="shared" si="116"/>
        <v>200754712</v>
      </c>
      <c r="M338" s="71">
        <v>0</v>
      </c>
      <c r="N338" s="71">
        <v>0</v>
      </c>
      <c r="O338" t="str">
        <f t="shared" si="117"/>
        <v>200754713</v>
      </c>
      <c r="P338" s="71">
        <v>0</v>
      </c>
      <c r="Q338" s="71">
        <v>0</v>
      </c>
      <c r="R338" t="str">
        <f t="shared" si="118"/>
        <v>200754714</v>
      </c>
      <c r="S338">
        <v>0</v>
      </c>
      <c r="T338">
        <v>0</v>
      </c>
      <c r="U338" t="str">
        <f t="shared" si="119"/>
        <v>200754715</v>
      </c>
      <c r="V338" s="71">
        <v>0</v>
      </c>
      <c r="W338" s="71">
        <v>0</v>
      </c>
      <c r="X338" t="str">
        <f t="shared" si="120"/>
        <v>200754716</v>
      </c>
      <c r="Y338" s="71">
        <v>0</v>
      </c>
      <c r="Z338" s="71">
        <v>0</v>
      </c>
      <c r="AA338">
        <f t="shared" si="112"/>
        <v>0</v>
      </c>
      <c r="AB338">
        <f t="shared" si="113"/>
        <v>0</v>
      </c>
    </row>
    <row r="339" spans="3:28" x14ac:dyDescent="0.25">
      <c r="C339" s="21">
        <v>1014899</v>
      </c>
      <c r="D339" s="22" t="s">
        <v>69</v>
      </c>
      <c r="E339" s="22" t="s">
        <v>242</v>
      </c>
      <c r="F339" t="str">
        <f t="shared" si="114"/>
        <v>101489910</v>
      </c>
      <c r="G339" s="70">
        <v>0</v>
      </c>
      <c r="H339">
        <v>0</v>
      </c>
      <c r="I339" t="str">
        <f t="shared" si="115"/>
        <v>101489911</v>
      </c>
      <c r="J339">
        <v>0</v>
      </c>
      <c r="K339">
        <v>0</v>
      </c>
      <c r="L339" t="str">
        <f t="shared" si="116"/>
        <v>101489912</v>
      </c>
      <c r="M339" s="71">
        <v>0</v>
      </c>
      <c r="N339" s="71">
        <v>0</v>
      </c>
      <c r="O339" t="str">
        <f t="shared" si="117"/>
        <v>101489913</v>
      </c>
      <c r="P339" s="71">
        <v>0</v>
      </c>
      <c r="Q339" s="71">
        <v>0</v>
      </c>
      <c r="R339" t="str">
        <f t="shared" si="118"/>
        <v>101489914</v>
      </c>
      <c r="S339">
        <v>0</v>
      </c>
      <c r="T339">
        <v>0</v>
      </c>
      <c r="U339" t="str">
        <f t="shared" si="119"/>
        <v>101489915</v>
      </c>
      <c r="V339" s="71">
        <v>0</v>
      </c>
      <c r="W339" s="71">
        <v>0</v>
      </c>
      <c r="X339" t="str">
        <f t="shared" si="120"/>
        <v>101489916</v>
      </c>
      <c r="Y339" s="71">
        <v>0</v>
      </c>
      <c r="Z339" s="71">
        <v>0</v>
      </c>
      <c r="AA339">
        <f t="shared" si="112"/>
        <v>0</v>
      </c>
      <c r="AB339">
        <f t="shared" si="113"/>
        <v>0</v>
      </c>
    </row>
    <row r="340" spans="3:28" x14ac:dyDescent="0.25">
      <c r="C340" s="21">
        <v>2008025</v>
      </c>
      <c r="D340" s="22" t="s">
        <v>146</v>
      </c>
      <c r="E340" s="22" t="s">
        <v>302</v>
      </c>
      <c r="F340" t="str">
        <f t="shared" si="114"/>
        <v>200802510</v>
      </c>
      <c r="G340" s="70">
        <v>0</v>
      </c>
      <c r="H340">
        <v>0</v>
      </c>
      <c r="I340" t="str">
        <f t="shared" si="115"/>
        <v>200802511</v>
      </c>
      <c r="J340">
        <v>0</v>
      </c>
      <c r="K340">
        <v>0</v>
      </c>
      <c r="L340" t="str">
        <f t="shared" si="116"/>
        <v>200802512</v>
      </c>
      <c r="M340" s="71">
        <v>0</v>
      </c>
      <c r="N340" s="71">
        <v>0</v>
      </c>
      <c r="O340" t="str">
        <f t="shared" si="117"/>
        <v>200802513</v>
      </c>
      <c r="P340" s="71">
        <v>0</v>
      </c>
      <c r="Q340" s="71">
        <v>0</v>
      </c>
      <c r="R340" t="str">
        <f t="shared" si="118"/>
        <v>200802514</v>
      </c>
      <c r="S340">
        <v>0</v>
      </c>
      <c r="T340">
        <v>0</v>
      </c>
      <c r="U340" t="str">
        <f t="shared" si="119"/>
        <v>200802515</v>
      </c>
      <c r="V340" s="71">
        <v>0</v>
      </c>
      <c r="W340" s="71">
        <v>0</v>
      </c>
      <c r="X340" t="str">
        <f t="shared" si="120"/>
        <v>200802516</v>
      </c>
      <c r="Y340" s="71">
        <v>0</v>
      </c>
      <c r="Z340" s="71">
        <v>0</v>
      </c>
      <c r="AA340">
        <f t="shared" si="112"/>
        <v>0</v>
      </c>
      <c r="AB340">
        <f t="shared" si="113"/>
        <v>0</v>
      </c>
    </row>
    <row r="341" spans="3:28" x14ac:dyDescent="0.25">
      <c r="C341" s="21">
        <v>2007754</v>
      </c>
      <c r="D341" s="22" t="s">
        <v>138</v>
      </c>
      <c r="E341" s="22" t="s">
        <v>298</v>
      </c>
      <c r="F341" t="str">
        <f t="shared" si="114"/>
        <v>200775410</v>
      </c>
      <c r="G341" s="70">
        <v>604</v>
      </c>
      <c r="H341">
        <v>0</v>
      </c>
      <c r="I341" t="str">
        <f t="shared" si="115"/>
        <v>200775411</v>
      </c>
      <c r="J341">
        <v>0</v>
      </c>
      <c r="K341">
        <v>0</v>
      </c>
      <c r="L341" t="str">
        <f t="shared" si="116"/>
        <v>200775412</v>
      </c>
      <c r="M341" s="71">
        <v>0</v>
      </c>
      <c r="N341" s="71">
        <v>0</v>
      </c>
      <c r="O341" t="str">
        <f t="shared" si="117"/>
        <v>200775413</v>
      </c>
      <c r="P341" s="71">
        <v>0</v>
      </c>
      <c r="Q341" s="71">
        <v>0</v>
      </c>
      <c r="R341" t="str">
        <f t="shared" si="118"/>
        <v>200775414</v>
      </c>
      <c r="S341">
        <v>0</v>
      </c>
      <c r="T341">
        <v>0</v>
      </c>
      <c r="U341" t="str">
        <f t="shared" si="119"/>
        <v>200775415</v>
      </c>
      <c r="V341" s="71">
        <v>0</v>
      </c>
      <c r="W341" s="71">
        <v>0</v>
      </c>
      <c r="X341" t="str">
        <f t="shared" si="120"/>
        <v>200775416</v>
      </c>
      <c r="Y341" s="71">
        <v>500</v>
      </c>
      <c r="Z341" s="71">
        <v>0</v>
      </c>
      <c r="AA341">
        <f t="shared" si="112"/>
        <v>7789</v>
      </c>
      <c r="AB341">
        <f t="shared" si="113"/>
        <v>2</v>
      </c>
    </row>
    <row r="342" spans="3:28" x14ac:dyDescent="0.25">
      <c r="C342" s="21">
        <v>1015654</v>
      </c>
      <c r="D342" s="22" t="s">
        <v>159</v>
      </c>
      <c r="E342" s="22" t="s">
        <v>314</v>
      </c>
      <c r="F342" t="str">
        <f t="shared" si="114"/>
        <v>101565410</v>
      </c>
      <c r="G342" s="70">
        <v>1382</v>
      </c>
      <c r="H342">
        <v>0</v>
      </c>
      <c r="I342" t="str">
        <f t="shared" si="115"/>
        <v>101565411</v>
      </c>
      <c r="J342">
        <v>0</v>
      </c>
      <c r="K342">
        <v>0</v>
      </c>
      <c r="L342" t="str">
        <f t="shared" si="116"/>
        <v>101565412</v>
      </c>
      <c r="M342" s="71">
        <v>0</v>
      </c>
      <c r="N342" s="71">
        <v>0</v>
      </c>
      <c r="O342" t="str">
        <f t="shared" si="117"/>
        <v>101565413</v>
      </c>
      <c r="P342" s="71">
        <v>0</v>
      </c>
      <c r="Q342" s="71">
        <v>0</v>
      </c>
      <c r="R342" t="str">
        <f t="shared" si="118"/>
        <v>101565414</v>
      </c>
      <c r="S342">
        <v>1851</v>
      </c>
      <c r="T342">
        <v>0</v>
      </c>
      <c r="U342" t="str">
        <f t="shared" si="119"/>
        <v>101565415</v>
      </c>
      <c r="V342" s="71">
        <v>0</v>
      </c>
      <c r="W342" s="71">
        <v>0</v>
      </c>
      <c r="X342" t="str">
        <f t="shared" si="120"/>
        <v>101565416</v>
      </c>
      <c r="Y342" s="71">
        <v>500</v>
      </c>
      <c r="Z342" s="71">
        <v>0</v>
      </c>
      <c r="AA342">
        <f t="shared" si="112"/>
        <v>7738</v>
      </c>
      <c r="AB342">
        <f t="shared" si="113"/>
        <v>3</v>
      </c>
    </row>
    <row r="343" spans="3:28" x14ac:dyDescent="0.25">
      <c r="C343" s="21">
        <v>2003628</v>
      </c>
      <c r="D343" s="22" t="s">
        <v>232</v>
      </c>
      <c r="E343" s="22" t="s">
        <v>359</v>
      </c>
      <c r="F343" t="str">
        <f t="shared" si="114"/>
        <v>200362810</v>
      </c>
      <c r="G343" s="70">
        <v>0</v>
      </c>
      <c r="H343">
        <v>0</v>
      </c>
      <c r="I343" t="str">
        <f t="shared" si="115"/>
        <v>200362811</v>
      </c>
      <c r="J343">
        <v>0</v>
      </c>
      <c r="K343">
        <v>0</v>
      </c>
      <c r="L343" t="str">
        <f t="shared" si="116"/>
        <v>200362812</v>
      </c>
      <c r="M343" s="71">
        <v>0</v>
      </c>
      <c r="N343" s="71">
        <v>0</v>
      </c>
      <c r="O343" t="str">
        <f t="shared" si="117"/>
        <v>200362813</v>
      </c>
      <c r="P343" s="71">
        <v>0</v>
      </c>
      <c r="Q343" s="71">
        <v>0</v>
      </c>
      <c r="R343" t="str">
        <f t="shared" si="118"/>
        <v>200362814</v>
      </c>
      <c r="S343">
        <v>0</v>
      </c>
      <c r="T343">
        <v>0</v>
      </c>
      <c r="U343" t="str">
        <f t="shared" si="119"/>
        <v>200362815</v>
      </c>
      <c r="V343" s="71">
        <v>0</v>
      </c>
      <c r="W343" s="71">
        <v>0</v>
      </c>
      <c r="X343" t="str">
        <f t="shared" si="120"/>
        <v>200362816</v>
      </c>
      <c r="Y343" s="71">
        <v>0</v>
      </c>
      <c r="Z343" s="71">
        <v>0</v>
      </c>
      <c r="AA343">
        <f t="shared" si="112"/>
        <v>0</v>
      </c>
      <c r="AB343">
        <f t="shared" si="113"/>
        <v>0</v>
      </c>
    </row>
    <row r="344" spans="3:28" x14ac:dyDescent="0.25">
      <c r="C344" s="21">
        <v>2001996</v>
      </c>
      <c r="D344" s="22" t="s">
        <v>185</v>
      </c>
      <c r="E344" s="22" t="s">
        <v>330</v>
      </c>
      <c r="F344" t="str">
        <f t="shared" si="114"/>
        <v>200199610</v>
      </c>
      <c r="G344" s="70">
        <v>0</v>
      </c>
      <c r="H344">
        <v>0</v>
      </c>
      <c r="I344" t="str">
        <f t="shared" si="115"/>
        <v>200199611</v>
      </c>
      <c r="J344">
        <v>0</v>
      </c>
      <c r="K344">
        <v>0</v>
      </c>
      <c r="L344" t="str">
        <f t="shared" si="116"/>
        <v>200199612</v>
      </c>
      <c r="M344" s="71">
        <v>0</v>
      </c>
      <c r="N344" s="71">
        <v>0</v>
      </c>
      <c r="O344" t="str">
        <f t="shared" si="117"/>
        <v>200199613</v>
      </c>
      <c r="P344" s="71">
        <v>0</v>
      </c>
      <c r="Q344" s="71">
        <v>0</v>
      </c>
      <c r="R344" t="str">
        <f t="shared" si="118"/>
        <v>200199614</v>
      </c>
      <c r="S344">
        <v>488</v>
      </c>
      <c r="T344">
        <v>0</v>
      </c>
      <c r="U344" t="str">
        <f t="shared" si="119"/>
        <v>200199615</v>
      </c>
      <c r="V344" s="71">
        <v>0</v>
      </c>
      <c r="W344" s="71">
        <v>0</v>
      </c>
      <c r="X344" t="str">
        <f t="shared" si="120"/>
        <v>200199616</v>
      </c>
      <c r="Y344" s="71">
        <v>0</v>
      </c>
      <c r="Z344" s="71">
        <v>0</v>
      </c>
      <c r="AA344">
        <f t="shared" si="112"/>
        <v>2560</v>
      </c>
      <c r="AB344">
        <f t="shared" si="113"/>
        <v>0</v>
      </c>
    </row>
    <row r="345" spans="3:28" x14ac:dyDescent="0.25">
      <c r="C345" s="21">
        <v>2008728</v>
      </c>
      <c r="D345" s="22" t="s">
        <v>205</v>
      </c>
      <c r="E345" s="22" t="s">
        <v>344</v>
      </c>
      <c r="F345" t="str">
        <f t="shared" si="114"/>
        <v>200872810</v>
      </c>
      <c r="G345" s="70">
        <v>1036</v>
      </c>
      <c r="H345">
        <v>0</v>
      </c>
      <c r="I345" t="str">
        <f t="shared" si="115"/>
        <v>200872811</v>
      </c>
      <c r="J345">
        <v>0</v>
      </c>
      <c r="K345">
        <v>0</v>
      </c>
      <c r="L345" t="str">
        <f t="shared" si="116"/>
        <v>200872812</v>
      </c>
      <c r="M345" s="71">
        <v>0</v>
      </c>
      <c r="N345" s="71">
        <v>0</v>
      </c>
      <c r="O345" t="str">
        <f t="shared" si="117"/>
        <v>200872813</v>
      </c>
      <c r="P345" s="71">
        <v>0</v>
      </c>
      <c r="Q345" s="71">
        <v>0</v>
      </c>
      <c r="R345" t="str">
        <f t="shared" si="118"/>
        <v>200872814</v>
      </c>
      <c r="S345">
        <v>0</v>
      </c>
      <c r="T345">
        <v>0</v>
      </c>
      <c r="U345" t="str">
        <f t="shared" si="119"/>
        <v>200872815</v>
      </c>
      <c r="V345" s="71">
        <v>0</v>
      </c>
      <c r="W345" s="71">
        <v>0</v>
      </c>
      <c r="X345" t="str">
        <f t="shared" si="120"/>
        <v>200872816</v>
      </c>
      <c r="Y345" s="71">
        <v>1500</v>
      </c>
      <c r="Z345" s="71">
        <v>0</v>
      </c>
      <c r="AA345">
        <f t="shared" si="112"/>
        <v>7710</v>
      </c>
      <c r="AB345">
        <f t="shared" si="113"/>
        <v>16</v>
      </c>
    </row>
    <row r="346" spans="3:28" x14ac:dyDescent="0.25">
      <c r="C346" s="21">
        <v>1016478</v>
      </c>
      <c r="D346" s="22" t="s">
        <v>198</v>
      </c>
      <c r="E346" s="22" t="s">
        <v>251</v>
      </c>
      <c r="F346" t="str">
        <f t="shared" si="114"/>
        <v>101647810</v>
      </c>
      <c r="G346" s="70">
        <v>648</v>
      </c>
      <c r="H346">
        <v>0</v>
      </c>
      <c r="I346" t="str">
        <f t="shared" si="115"/>
        <v>101647811</v>
      </c>
      <c r="J346">
        <v>0</v>
      </c>
      <c r="K346">
        <v>0</v>
      </c>
      <c r="L346" t="str">
        <f t="shared" si="116"/>
        <v>101647812</v>
      </c>
      <c r="M346" s="71">
        <v>0</v>
      </c>
      <c r="N346" s="71">
        <v>0</v>
      </c>
      <c r="O346" t="str">
        <f t="shared" si="117"/>
        <v>101647813</v>
      </c>
      <c r="P346" s="71">
        <v>0</v>
      </c>
      <c r="Q346" s="71">
        <v>0</v>
      </c>
      <c r="R346" t="str">
        <f t="shared" si="118"/>
        <v>101647814</v>
      </c>
      <c r="S346">
        <v>1587</v>
      </c>
      <c r="T346">
        <v>0</v>
      </c>
      <c r="U346" t="str">
        <f t="shared" si="119"/>
        <v>101647815</v>
      </c>
      <c r="V346" s="71">
        <v>1821</v>
      </c>
      <c r="W346" s="71">
        <v>1</v>
      </c>
      <c r="X346" t="str">
        <f t="shared" si="120"/>
        <v>101647816</v>
      </c>
      <c r="Y346" s="71">
        <v>1500</v>
      </c>
      <c r="Z346" s="71">
        <v>0</v>
      </c>
      <c r="AA346">
        <f t="shared" si="112"/>
        <v>7752</v>
      </c>
      <c r="AB346">
        <f t="shared" si="113"/>
        <v>16</v>
      </c>
    </row>
    <row r="347" spans="3:28" x14ac:dyDescent="0.25">
      <c r="C347" s="21">
        <v>1019929</v>
      </c>
      <c r="D347" s="22" t="s">
        <v>423</v>
      </c>
      <c r="E347" s="22" t="s">
        <v>255</v>
      </c>
      <c r="F347" t="str">
        <f t="shared" si="114"/>
        <v>101992910</v>
      </c>
      <c r="G347" s="70">
        <v>0</v>
      </c>
      <c r="H347">
        <v>0</v>
      </c>
      <c r="I347" t="str">
        <f t="shared" si="115"/>
        <v>101992911</v>
      </c>
      <c r="J347">
        <v>0</v>
      </c>
      <c r="K347">
        <v>0</v>
      </c>
      <c r="L347" t="str">
        <f t="shared" si="116"/>
        <v>101992912</v>
      </c>
      <c r="M347" s="71">
        <v>0</v>
      </c>
      <c r="N347" s="71">
        <v>0</v>
      </c>
      <c r="O347" t="str">
        <f t="shared" si="117"/>
        <v>101992913</v>
      </c>
      <c r="P347" s="71">
        <v>0</v>
      </c>
      <c r="Q347" s="71">
        <v>0</v>
      </c>
      <c r="R347" t="str">
        <f t="shared" si="118"/>
        <v>101992914</v>
      </c>
      <c r="S347" s="71">
        <v>0</v>
      </c>
      <c r="T347" s="71">
        <v>0</v>
      </c>
      <c r="U347" t="str">
        <f t="shared" si="119"/>
        <v>101992915</v>
      </c>
      <c r="V347" s="71">
        <v>0</v>
      </c>
      <c r="W347" s="71">
        <v>0</v>
      </c>
      <c r="X347" t="str">
        <f t="shared" si="120"/>
        <v>101992916</v>
      </c>
      <c r="Y347" s="71">
        <v>0</v>
      </c>
      <c r="Z347" s="71">
        <v>0</v>
      </c>
      <c r="AA347">
        <f t="shared" si="112"/>
        <v>0</v>
      </c>
      <c r="AB347">
        <f t="shared" si="113"/>
        <v>0</v>
      </c>
    </row>
    <row r="348" spans="3:28" x14ac:dyDescent="0.25">
      <c r="C348" s="21">
        <v>2005407</v>
      </c>
      <c r="D348" s="22" t="s">
        <v>208</v>
      </c>
      <c r="E348" s="22" t="s">
        <v>346</v>
      </c>
      <c r="F348" t="str">
        <f t="shared" si="114"/>
        <v>200540710</v>
      </c>
      <c r="G348" s="70">
        <v>0</v>
      </c>
      <c r="H348">
        <v>0</v>
      </c>
      <c r="I348" t="str">
        <f t="shared" si="115"/>
        <v>200540711</v>
      </c>
      <c r="J348">
        <v>0</v>
      </c>
      <c r="K348">
        <v>0</v>
      </c>
      <c r="L348" t="str">
        <f t="shared" si="116"/>
        <v>200540712</v>
      </c>
      <c r="M348" s="71">
        <v>0</v>
      </c>
      <c r="N348" s="71">
        <v>0</v>
      </c>
      <c r="O348" t="str">
        <f t="shared" si="117"/>
        <v>200540713</v>
      </c>
      <c r="P348" s="71">
        <v>0</v>
      </c>
      <c r="Q348" s="71">
        <v>0</v>
      </c>
      <c r="R348" t="str">
        <f t="shared" si="118"/>
        <v>200540714</v>
      </c>
      <c r="S348">
        <v>0</v>
      </c>
      <c r="T348">
        <v>0</v>
      </c>
      <c r="U348" t="str">
        <f t="shared" si="119"/>
        <v>200540715</v>
      </c>
      <c r="V348" s="71">
        <v>0</v>
      </c>
      <c r="W348" s="71">
        <v>0</v>
      </c>
      <c r="X348" t="str">
        <f t="shared" si="120"/>
        <v>200540716</v>
      </c>
      <c r="Y348" s="71">
        <v>0</v>
      </c>
      <c r="Z348" s="71">
        <v>0</v>
      </c>
      <c r="AA348">
        <f t="shared" si="112"/>
        <v>478</v>
      </c>
      <c r="AB348">
        <f t="shared" si="113"/>
        <v>0</v>
      </c>
    </row>
    <row r="349" spans="3:28" x14ac:dyDescent="0.25">
      <c r="C349" s="21">
        <v>2007548</v>
      </c>
      <c r="D349" s="22" t="s">
        <v>70</v>
      </c>
      <c r="E349" s="22" t="s">
        <v>243</v>
      </c>
      <c r="F349" t="str">
        <f t="shared" si="114"/>
        <v>200754810</v>
      </c>
      <c r="G349" s="70">
        <v>0</v>
      </c>
      <c r="H349">
        <v>0</v>
      </c>
      <c r="I349" t="str">
        <f t="shared" si="115"/>
        <v>200754811</v>
      </c>
      <c r="J349">
        <v>0</v>
      </c>
      <c r="K349">
        <v>0</v>
      </c>
      <c r="L349" t="str">
        <f t="shared" si="116"/>
        <v>200754812</v>
      </c>
      <c r="M349" s="71">
        <v>0</v>
      </c>
      <c r="N349" s="71">
        <v>0</v>
      </c>
      <c r="O349" t="str">
        <f t="shared" si="117"/>
        <v>200754813</v>
      </c>
      <c r="P349" s="71">
        <v>0</v>
      </c>
      <c r="Q349" s="71">
        <v>0</v>
      </c>
      <c r="R349" t="str">
        <f t="shared" si="118"/>
        <v>200754814</v>
      </c>
      <c r="S349">
        <v>0</v>
      </c>
      <c r="T349">
        <v>0</v>
      </c>
      <c r="U349" t="str">
        <f t="shared" si="119"/>
        <v>200754815</v>
      </c>
      <c r="V349" s="71">
        <v>0</v>
      </c>
      <c r="W349" s="71">
        <v>0</v>
      </c>
      <c r="X349" t="str">
        <f t="shared" si="120"/>
        <v>200754816</v>
      </c>
      <c r="Y349" s="71">
        <v>0</v>
      </c>
      <c r="Z349" s="71">
        <v>0</v>
      </c>
      <c r="AA349">
        <f t="shared" si="112"/>
        <v>0</v>
      </c>
      <c r="AB349">
        <f t="shared" si="113"/>
        <v>0</v>
      </c>
    </row>
    <row r="350" spans="3:28" x14ac:dyDescent="0.25">
      <c r="C350" s="21">
        <v>1011520</v>
      </c>
      <c r="D350" s="22" t="s">
        <v>153</v>
      </c>
      <c r="E350" s="22" t="s">
        <v>272</v>
      </c>
      <c r="F350" t="str">
        <f t="shared" si="114"/>
        <v>101152010</v>
      </c>
      <c r="G350" s="70">
        <v>0</v>
      </c>
      <c r="H350">
        <v>0</v>
      </c>
      <c r="I350" t="str">
        <f t="shared" si="115"/>
        <v>101152011</v>
      </c>
      <c r="J350">
        <v>0</v>
      </c>
      <c r="K350">
        <v>0</v>
      </c>
      <c r="L350" t="str">
        <f t="shared" si="116"/>
        <v>101152012</v>
      </c>
      <c r="M350" s="71">
        <v>0</v>
      </c>
      <c r="N350" s="71">
        <v>0</v>
      </c>
      <c r="O350" t="str">
        <f t="shared" si="117"/>
        <v>101152013</v>
      </c>
      <c r="P350" s="71">
        <v>0</v>
      </c>
      <c r="Q350" s="71">
        <v>0</v>
      </c>
      <c r="R350" t="str">
        <f t="shared" si="118"/>
        <v>101152014</v>
      </c>
      <c r="S350">
        <v>0</v>
      </c>
      <c r="T350">
        <v>0</v>
      </c>
      <c r="U350" t="str">
        <f t="shared" si="119"/>
        <v>101152015</v>
      </c>
      <c r="V350" s="71">
        <v>0</v>
      </c>
      <c r="W350" s="71">
        <v>0</v>
      </c>
      <c r="X350" t="str">
        <f t="shared" si="120"/>
        <v>101152016</v>
      </c>
      <c r="Y350" s="71">
        <v>0</v>
      </c>
      <c r="Z350" s="71">
        <v>0</v>
      </c>
      <c r="AA350">
        <f t="shared" si="112"/>
        <v>5724</v>
      </c>
      <c r="AB350">
        <f t="shared" si="113"/>
        <v>11</v>
      </c>
    </row>
    <row r="351" spans="3:28" x14ac:dyDescent="0.25">
      <c r="C351" s="21">
        <v>2006520</v>
      </c>
      <c r="D351" s="22" t="s">
        <v>92</v>
      </c>
      <c r="E351" s="22" t="s">
        <v>300</v>
      </c>
      <c r="F351" t="str">
        <f t="shared" si="114"/>
        <v>200652010</v>
      </c>
      <c r="G351" s="70">
        <v>0</v>
      </c>
      <c r="H351">
        <v>0</v>
      </c>
      <c r="I351" t="str">
        <f t="shared" si="115"/>
        <v>200652011</v>
      </c>
      <c r="J351">
        <v>0</v>
      </c>
      <c r="K351">
        <v>0</v>
      </c>
      <c r="L351" t="str">
        <f t="shared" si="116"/>
        <v>200652012</v>
      </c>
      <c r="M351" s="71">
        <v>2707</v>
      </c>
      <c r="N351" s="71">
        <v>10</v>
      </c>
      <c r="O351" t="str">
        <f t="shared" si="117"/>
        <v>200652013</v>
      </c>
      <c r="P351" s="71">
        <v>0</v>
      </c>
      <c r="Q351" s="71">
        <v>0</v>
      </c>
      <c r="R351" t="str">
        <f t="shared" si="118"/>
        <v>200652014</v>
      </c>
      <c r="S351">
        <v>0</v>
      </c>
      <c r="T351">
        <v>0</v>
      </c>
      <c r="U351" t="str">
        <f t="shared" si="119"/>
        <v>200652015</v>
      </c>
      <c r="V351" s="71">
        <v>0</v>
      </c>
      <c r="W351" s="71">
        <v>0</v>
      </c>
      <c r="X351" t="str">
        <f t="shared" si="120"/>
        <v>200652016</v>
      </c>
      <c r="Y351" s="71">
        <v>500</v>
      </c>
      <c r="Z351" s="71">
        <v>0</v>
      </c>
      <c r="AA351">
        <f t="shared" si="112"/>
        <v>12433</v>
      </c>
      <c r="AB351">
        <f t="shared" si="113"/>
        <v>38</v>
      </c>
    </row>
    <row r="352" spans="3:28" x14ac:dyDescent="0.25">
      <c r="C352" s="21">
        <v>1017384</v>
      </c>
      <c r="D352" s="22" t="s">
        <v>92</v>
      </c>
      <c r="E352" s="22" t="s">
        <v>262</v>
      </c>
      <c r="F352" t="str">
        <f t="shared" si="114"/>
        <v>101738410</v>
      </c>
      <c r="G352" s="70">
        <v>1728</v>
      </c>
      <c r="H352">
        <v>0</v>
      </c>
      <c r="I352" t="str">
        <f t="shared" si="115"/>
        <v>101738411</v>
      </c>
      <c r="J352">
        <v>0</v>
      </c>
      <c r="K352">
        <v>0</v>
      </c>
      <c r="L352" t="str">
        <f t="shared" si="116"/>
        <v>101738412</v>
      </c>
      <c r="M352" s="71">
        <v>0</v>
      </c>
      <c r="N352" s="71">
        <v>0</v>
      </c>
      <c r="O352" t="str">
        <f t="shared" si="117"/>
        <v>101738413</v>
      </c>
      <c r="P352" s="71">
        <v>0</v>
      </c>
      <c r="Q352" s="71">
        <v>0</v>
      </c>
      <c r="R352" t="str">
        <f t="shared" si="118"/>
        <v>101738414</v>
      </c>
      <c r="S352">
        <v>0</v>
      </c>
      <c r="T352">
        <v>0</v>
      </c>
      <c r="U352" t="str">
        <f t="shared" si="119"/>
        <v>101738415</v>
      </c>
      <c r="V352" s="71">
        <v>0</v>
      </c>
      <c r="W352" s="71">
        <v>0</v>
      </c>
      <c r="X352" t="str">
        <f t="shared" si="120"/>
        <v>101738416</v>
      </c>
      <c r="Y352" s="71">
        <v>500</v>
      </c>
      <c r="Z352" s="71">
        <v>0</v>
      </c>
      <c r="AA352">
        <f t="shared" si="112"/>
        <v>7492</v>
      </c>
      <c r="AB352">
        <f t="shared" si="113"/>
        <v>3</v>
      </c>
    </row>
    <row r="353" spans="3:28" x14ac:dyDescent="0.25">
      <c r="C353" s="21">
        <v>1007614</v>
      </c>
      <c r="D353" s="22" t="s">
        <v>92</v>
      </c>
      <c r="E353" s="22" t="s">
        <v>301</v>
      </c>
      <c r="F353" t="str">
        <f t="shared" si="114"/>
        <v>100761410</v>
      </c>
      <c r="G353" s="70">
        <v>0</v>
      </c>
      <c r="H353">
        <v>0</v>
      </c>
      <c r="I353" t="str">
        <f t="shared" si="115"/>
        <v>100761411</v>
      </c>
      <c r="J353">
        <v>0</v>
      </c>
      <c r="K353">
        <v>0</v>
      </c>
      <c r="L353" t="str">
        <f t="shared" si="116"/>
        <v>100761412</v>
      </c>
      <c r="M353" s="71">
        <v>0</v>
      </c>
      <c r="N353" s="71">
        <v>0</v>
      </c>
      <c r="O353" t="str">
        <f t="shared" si="117"/>
        <v>100761413</v>
      </c>
      <c r="P353" s="71">
        <v>0</v>
      </c>
      <c r="Q353" s="71">
        <v>0</v>
      </c>
      <c r="R353" t="str">
        <f t="shared" si="118"/>
        <v>100761414</v>
      </c>
      <c r="S353">
        <v>0</v>
      </c>
      <c r="T353">
        <v>0</v>
      </c>
      <c r="U353" t="str">
        <f t="shared" si="119"/>
        <v>100761415</v>
      </c>
      <c r="V353" s="71">
        <v>0</v>
      </c>
      <c r="W353" s="71">
        <v>0</v>
      </c>
      <c r="X353" t="str">
        <f t="shared" si="120"/>
        <v>100761416</v>
      </c>
      <c r="Y353" s="71">
        <v>500</v>
      </c>
      <c r="Z353" s="71">
        <v>0</v>
      </c>
      <c r="AA353">
        <f t="shared" si="112"/>
        <v>12980</v>
      </c>
      <c r="AB353">
        <f t="shared" si="113"/>
        <v>36</v>
      </c>
    </row>
    <row r="354" spans="3:28" x14ac:dyDescent="0.25">
      <c r="C354" s="21">
        <v>1021215</v>
      </c>
      <c r="D354" s="22" t="s">
        <v>97</v>
      </c>
      <c r="E354" s="22" t="s">
        <v>240</v>
      </c>
      <c r="F354" t="str">
        <f t="shared" si="114"/>
        <v>102121510</v>
      </c>
      <c r="G354" s="70">
        <v>0</v>
      </c>
      <c r="H354">
        <v>0</v>
      </c>
      <c r="I354" t="str">
        <f t="shared" si="115"/>
        <v>102121511</v>
      </c>
      <c r="J354">
        <v>0</v>
      </c>
      <c r="K354">
        <v>0</v>
      </c>
      <c r="L354" t="str">
        <f t="shared" si="116"/>
        <v>102121512</v>
      </c>
      <c r="M354" s="71">
        <v>0</v>
      </c>
      <c r="N354" s="71">
        <v>0</v>
      </c>
      <c r="O354" t="str">
        <f t="shared" si="117"/>
        <v>102121513</v>
      </c>
      <c r="P354" s="71">
        <v>0</v>
      </c>
      <c r="Q354" s="71">
        <v>0</v>
      </c>
      <c r="R354" t="str">
        <f t="shared" si="118"/>
        <v>102121514</v>
      </c>
      <c r="S354">
        <v>599</v>
      </c>
      <c r="T354">
        <v>0</v>
      </c>
      <c r="U354" t="str">
        <f t="shared" si="119"/>
        <v>102121515</v>
      </c>
      <c r="V354" s="71">
        <v>950</v>
      </c>
      <c r="W354" s="71">
        <v>0</v>
      </c>
      <c r="X354" t="str">
        <f t="shared" si="120"/>
        <v>102121516</v>
      </c>
      <c r="Y354" s="71">
        <v>0</v>
      </c>
      <c r="Z354" s="71">
        <v>0</v>
      </c>
      <c r="AA354">
        <f t="shared" si="112"/>
        <v>3510</v>
      </c>
      <c r="AB354">
        <f t="shared" si="113"/>
        <v>5</v>
      </c>
    </row>
    <row r="355" spans="3:28" x14ac:dyDescent="0.25">
      <c r="C355" s="21">
        <v>1020975</v>
      </c>
      <c r="D355" s="22" t="s">
        <v>97</v>
      </c>
      <c r="E355" s="22" t="s">
        <v>264</v>
      </c>
      <c r="F355" t="str">
        <f t="shared" si="114"/>
        <v>102097510</v>
      </c>
      <c r="G355" s="70">
        <v>0</v>
      </c>
      <c r="H355">
        <v>0</v>
      </c>
      <c r="I355" t="str">
        <f t="shared" si="115"/>
        <v>102097511</v>
      </c>
      <c r="J355">
        <v>0</v>
      </c>
      <c r="K355">
        <v>0</v>
      </c>
      <c r="L355" t="str">
        <f t="shared" si="116"/>
        <v>102097512</v>
      </c>
      <c r="M355" s="71">
        <v>0</v>
      </c>
      <c r="N355" s="71">
        <v>0</v>
      </c>
      <c r="O355" t="str">
        <f t="shared" si="117"/>
        <v>102097513</v>
      </c>
      <c r="P355" s="71">
        <v>0</v>
      </c>
      <c r="Q355" s="71">
        <v>0</v>
      </c>
      <c r="R355" t="str">
        <f t="shared" si="118"/>
        <v>102097514</v>
      </c>
      <c r="S355">
        <v>0</v>
      </c>
      <c r="T355">
        <v>0</v>
      </c>
      <c r="U355" t="str">
        <f t="shared" si="119"/>
        <v>102097515</v>
      </c>
      <c r="V355" s="71">
        <v>0</v>
      </c>
      <c r="W355" s="71">
        <v>0</v>
      </c>
      <c r="X355" t="str">
        <f t="shared" si="120"/>
        <v>102097516</v>
      </c>
      <c r="Y355" s="71">
        <v>0</v>
      </c>
      <c r="Z355" s="71">
        <v>0</v>
      </c>
      <c r="AA355">
        <f t="shared" si="112"/>
        <v>0</v>
      </c>
      <c r="AB355">
        <f t="shared" si="113"/>
        <v>0</v>
      </c>
    </row>
    <row r="356" spans="3:28" x14ac:dyDescent="0.25">
      <c r="C356" s="21">
        <v>2001192</v>
      </c>
      <c r="D356" s="22" t="s">
        <v>71</v>
      </c>
      <c r="E356" s="22" t="s">
        <v>244</v>
      </c>
      <c r="F356" t="str">
        <f t="shared" si="114"/>
        <v>200119210</v>
      </c>
      <c r="G356" s="70">
        <v>0</v>
      </c>
      <c r="H356">
        <v>0</v>
      </c>
      <c r="I356" t="str">
        <f t="shared" si="115"/>
        <v>200119211</v>
      </c>
      <c r="J356">
        <v>0</v>
      </c>
      <c r="K356">
        <v>0</v>
      </c>
      <c r="L356" t="str">
        <f t="shared" si="116"/>
        <v>200119212</v>
      </c>
      <c r="M356" s="71">
        <v>0</v>
      </c>
      <c r="N356" s="71">
        <v>0</v>
      </c>
      <c r="O356" t="str">
        <f t="shared" si="117"/>
        <v>200119213</v>
      </c>
      <c r="P356" s="71">
        <v>0</v>
      </c>
      <c r="Q356" s="71">
        <v>0</v>
      </c>
      <c r="R356" t="str">
        <f t="shared" si="118"/>
        <v>200119214</v>
      </c>
      <c r="S356">
        <v>630</v>
      </c>
      <c r="T356">
        <v>0</v>
      </c>
      <c r="U356" t="str">
        <f t="shared" si="119"/>
        <v>200119215</v>
      </c>
      <c r="V356" s="71">
        <v>1188</v>
      </c>
      <c r="W356" s="71">
        <v>0</v>
      </c>
      <c r="X356" t="str">
        <f t="shared" si="120"/>
        <v>200119216</v>
      </c>
      <c r="Y356" s="71">
        <v>0</v>
      </c>
      <c r="Z356" s="71">
        <v>0</v>
      </c>
      <c r="AA356">
        <f t="shared" si="112"/>
        <v>6654</v>
      </c>
      <c r="AB356">
        <f t="shared" si="113"/>
        <v>3</v>
      </c>
    </row>
    <row r="357" spans="3:28" x14ac:dyDescent="0.25">
      <c r="C357" s="21">
        <v>1017496</v>
      </c>
      <c r="D357" s="22" t="s">
        <v>172</v>
      </c>
      <c r="E357" s="22" t="s">
        <v>255</v>
      </c>
      <c r="F357" t="str">
        <f t="shared" si="114"/>
        <v>101749610</v>
      </c>
      <c r="G357" s="70">
        <v>0</v>
      </c>
      <c r="H357">
        <v>0</v>
      </c>
      <c r="I357" t="str">
        <f t="shared" si="115"/>
        <v>101749611</v>
      </c>
      <c r="J357">
        <v>0</v>
      </c>
      <c r="K357">
        <v>0</v>
      </c>
      <c r="L357" t="str">
        <f t="shared" si="116"/>
        <v>101749612</v>
      </c>
      <c r="M357" s="71">
        <v>0</v>
      </c>
      <c r="N357" s="71">
        <v>0</v>
      </c>
      <c r="O357" t="str">
        <f t="shared" si="117"/>
        <v>101749613</v>
      </c>
      <c r="P357" s="71">
        <v>0</v>
      </c>
      <c r="Q357" s="71">
        <v>0</v>
      </c>
      <c r="R357" t="str">
        <f t="shared" si="118"/>
        <v>101749614</v>
      </c>
      <c r="S357">
        <v>1167</v>
      </c>
      <c r="T357">
        <v>0</v>
      </c>
      <c r="U357" t="str">
        <f t="shared" si="119"/>
        <v>101749615</v>
      </c>
      <c r="V357" s="71">
        <v>3247</v>
      </c>
      <c r="W357" s="71">
        <v>3</v>
      </c>
      <c r="X357" t="str">
        <f t="shared" si="120"/>
        <v>101749616</v>
      </c>
      <c r="Y357" s="71">
        <v>0</v>
      </c>
      <c r="Z357" s="71">
        <v>0</v>
      </c>
      <c r="AA357">
        <f t="shared" si="112"/>
        <v>4802</v>
      </c>
      <c r="AB357">
        <f t="shared" si="113"/>
        <v>0</v>
      </c>
    </row>
    <row r="358" spans="3:28" x14ac:dyDescent="0.25">
      <c r="C358" s="21">
        <v>1021216</v>
      </c>
      <c r="D358" s="22" t="s">
        <v>233</v>
      </c>
      <c r="E358" s="22" t="s">
        <v>360</v>
      </c>
      <c r="F358" t="str">
        <f t="shared" si="114"/>
        <v>102121610</v>
      </c>
      <c r="G358" s="70">
        <v>0</v>
      </c>
      <c r="H358">
        <v>0</v>
      </c>
      <c r="I358" t="str">
        <f t="shared" si="115"/>
        <v>102121611</v>
      </c>
      <c r="J358">
        <v>0</v>
      </c>
      <c r="K358">
        <v>0</v>
      </c>
      <c r="L358" t="str">
        <f t="shared" si="116"/>
        <v>102121612</v>
      </c>
      <c r="M358" s="71">
        <v>0</v>
      </c>
      <c r="N358" s="71">
        <v>0</v>
      </c>
      <c r="O358" t="str">
        <f t="shared" si="117"/>
        <v>102121613</v>
      </c>
      <c r="P358" s="71">
        <v>0</v>
      </c>
      <c r="Q358" s="71">
        <v>0</v>
      </c>
      <c r="R358" t="str">
        <f t="shared" si="118"/>
        <v>102121614</v>
      </c>
      <c r="S358">
        <v>0</v>
      </c>
      <c r="T358">
        <v>0</v>
      </c>
      <c r="U358" t="str">
        <f t="shared" si="119"/>
        <v>102121615</v>
      </c>
      <c r="V358" s="71">
        <v>0</v>
      </c>
      <c r="W358" s="71">
        <v>0</v>
      </c>
      <c r="X358" t="str">
        <f t="shared" si="120"/>
        <v>102121616</v>
      </c>
      <c r="Y358" s="71">
        <v>0</v>
      </c>
      <c r="Z358" s="71">
        <v>0</v>
      </c>
      <c r="AA358">
        <f t="shared" si="112"/>
        <v>0</v>
      </c>
      <c r="AB358">
        <f t="shared" si="113"/>
        <v>0</v>
      </c>
    </row>
    <row r="359" spans="3:28" x14ac:dyDescent="0.25">
      <c r="C359" s="21">
        <v>1014896</v>
      </c>
      <c r="D359" s="22" t="s">
        <v>155</v>
      </c>
      <c r="E359" s="22" t="s">
        <v>311</v>
      </c>
      <c r="F359" t="str">
        <f t="shared" si="114"/>
        <v>101489610</v>
      </c>
      <c r="G359" s="70">
        <v>777</v>
      </c>
      <c r="H359">
        <v>0</v>
      </c>
      <c r="I359" t="str">
        <f t="shared" si="115"/>
        <v>101489611</v>
      </c>
      <c r="J359">
        <v>0</v>
      </c>
      <c r="K359">
        <v>0</v>
      </c>
      <c r="L359" t="str">
        <f t="shared" si="116"/>
        <v>101489612</v>
      </c>
      <c r="M359" s="71">
        <v>0</v>
      </c>
      <c r="N359" s="71">
        <v>0</v>
      </c>
      <c r="O359" t="str">
        <f t="shared" si="117"/>
        <v>101489613</v>
      </c>
      <c r="P359" s="71">
        <v>0</v>
      </c>
      <c r="Q359" s="71">
        <v>0</v>
      </c>
      <c r="R359" t="str">
        <f t="shared" si="118"/>
        <v>101489614</v>
      </c>
      <c r="S359">
        <v>0</v>
      </c>
      <c r="T359">
        <v>0</v>
      </c>
      <c r="U359" t="str">
        <f t="shared" si="119"/>
        <v>101489615</v>
      </c>
      <c r="V359" s="71">
        <v>0</v>
      </c>
      <c r="W359" s="71">
        <v>0</v>
      </c>
      <c r="X359" t="str">
        <f t="shared" si="120"/>
        <v>101489616</v>
      </c>
      <c r="Y359" s="71">
        <v>0</v>
      </c>
      <c r="Z359" s="71">
        <v>0</v>
      </c>
      <c r="AA359">
        <f t="shared" si="112"/>
        <v>2457</v>
      </c>
      <c r="AB359">
        <f t="shared" si="113"/>
        <v>0</v>
      </c>
    </row>
    <row r="360" spans="3:28" x14ac:dyDescent="0.25">
      <c r="C360" s="21">
        <v>2007663</v>
      </c>
      <c r="D360" s="22" t="s">
        <v>199</v>
      </c>
      <c r="E360" s="22" t="s">
        <v>341</v>
      </c>
      <c r="F360" t="str">
        <f t="shared" si="114"/>
        <v>200766310</v>
      </c>
      <c r="G360" s="70">
        <v>0</v>
      </c>
      <c r="H360">
        <v>0</v>
      </c>
      <c r="I360" t="str">
        <f t="shared" si="115"/>
        <v>200766311</v>
      </c>
      <c r="J360">
        <v>0</v>
      </c>
      <c r="K360">
        <v>0</v>
      </c>
      <c r="L360" t="str">
        <f t="shared" si="116"/>
        <v>200766312</v>
      </c>
      <c r="M360" s="71">
        <v>0</v>
      </c>
      <c r="N360" s="71">
        <v>0</v>
      </c>
      <c r="O360" t="str">
        <f t="shared" si="117"/>
        <v>200766313</v>
      </c>
      <c r="P360" s="71">
        <v>0</v>
      </c>
      <c r="Q360" s="71">
        <v>0</v>
      </c>
      <c r="R360" t="str">
        <f t="shared" si="118"/>
        <v>200766314</v>
      </c>
      <c r="S360">
        <v>0</v>
      </c>
      <c r="T360">
        <v>0</v>
      </c>
      <c r="U360" t="str">
        <f t="shared" si="119"/>
        <v>200766315</v>
      </c>
      <c r="V360" s="71">
        <v>0</v>
      </c>
      <c r="W360" s="71">
        <v>0</v>
      </c>
      <c r="X360" t="str">
        <f t="shared" si="120"/>
        <v>200766316</v>
      </c>
      <c r="Y360" s="71">
        <v>0</v>
      </c>
      <c r="Z360" s="71">
        <v>0</v>
      </c>
      <c r="AA360">
        <f t="shared" si="112"/>
        <v>2878</v>
      </c>
      <c r="AB360">
        <f t="shared" si="113"/>
        <v>3</v>
      </c>
    </row>
    <row r="361" spans="3:28" x14ac:dyDescent="0.25">
      <c r="C361" s="21">
        <v>1001117</v>
      </c>
      <c r="D361" s="22" t="s">
        <v>134</v>
      </c>
      <c r="E361" s="22" t="s">
        <v>253</v>
      </c>
      <c r="F361" t="str">
        <f t="shared" si="114"/>
        <v>100111710</v>
      </c>
      <c r="G361" s="70">
        <v>0</v>
      </c>
      <c r="H361">
        <v>0</v>
      </c>
      <c r="I361" t="str">
        <f t="shared" si="115"/>
        <v>100111711</v>
      </c>
      <c r="J361">
        <v>0</v>
      </c>
      <c r="K361">
        <v>0</v>
      </c>
      <c r="L361" t="str">
        <f t="shared" si="116"/>
        <v>100111712</v>
      </c>
      <c r="M361" s="71">
        <v>0</v>
      </c>
      <c r="N361" s="71">
        <v>0</v>
      </c>
      <c r="O361" t="str">
        <f t="shared" si="117"/>
        <v>100111713</v>
      </c>
      <c r="P361" s="71">
        <v>0</v>
      </c>
      <c r="Q361" s="71">
        <v>0</v>
      </c>
      <c r="R361" t="str">
        <f t="shared" si="118"/>
        <v>100111714</v>
      </c>
      <c r="S361">
        <v>0</v>
      </c>
      <c r="T361">
        <v>0</v>
      </c>
      <c r="U361" t="str">
        <f t="shared" si="119"/>
        <v>100111715</v>
      </c>
      <c r="V361" s="71">
        <v>0</v>
      </c>
      <c r="W361" s="71">
        <v>0</v>
      </c>
      <c r="X361" t="str">
        <f t="shared" si="120"/>
        <v>100111716</v>
      </c>
      <c r="Y361" s="71">
        <v>1500</v>
      </c>
      <c r="Z361" s="71">
        <v>0</v>
      </c>
      <c r="AA361">
        <f t="shared" si="112"/>
        <v>11475</v>
      </c>
      <c r="AB361">
        <f t="shared" si="113"/>
        <v>31</v>
      </c>
    </row>
    <row r="362" spans="3:28" x14ac:dyDescent="0.25">
      <c r="C362" s="21">
        <v>1022069</v>
      </c>
      <c r="D362" s="22" t="s">
        <v>111</v>
      </c>
      <c r="E362" s="22" t="s">
        <v>305</v>
      </c>
      <c r="F362" t="str">
        <f t="shared" ref="F362:F385" si="121">C362&amp;10</f>
        <v>102206910</v>
      </c>
      <c r="G362" s="70">
        <v>0</v>
      </c>
      <c r="H362">
        <v>0</v>
      </c>
      <c r="I362" t="str">
        <f t="shared" ref="I362:I385" si="122">C362&amp;11</f>
        <v>102206911</v>
      </c>
      <c r="J362">
        <v>0</v>
      </c>
      <c r="K362">
        <v>0</v>
      </c>
      <c r="L362" t="str">
        <f t="shared" ref="L362:L385" si="123">C362&amp;12</f>
        <v>102206912</v>
      </c>
      <c r="M362" s="71">
        <v>0</v>
      </c>
      <c r="N362" s="71">
        <v>0</v>
      </c>
      <c r="O362" t="str">
        <f t="shared" ref="O362:O385" si="124">C362&amp;13</f>
        <v>102206913</v>
      </c>
      <c r="P362" s="71">
        <v>0</v>
      </c>
      <c r="Q362" s="71">
        <v>0</v>
      </c>
      <c r="R362" t="str">
        <f t="shared" ref="R362:R385" si="125">C362&amp;14</f>
        <v>102206914</v>
      </c>
      <c r="S362">
        <v>0</v>
      </c>
      <c r="T362">
        <v>0</v>
      </c>
      <c r="U362" t="str">
        <f t="shared" ref="U362:U385" si="126">C362&amp;15</f>
        <v>102206915</v>
      </c>
      <c r="V362" s="71">
        <v>0</v>
      </c>
      <c r="W362" s="71">
        <v>0</v>
      </c>
      <c r="X362" t="str">
        <f t="shared" ref="X362:X385" si="127">C362&amp;16</f>
        <v>102206916</v>
      </c>
      <c r="Y362" s="71">
        <v>0</v>
      </c>
      <c r="Z362" s="71">
        <v>0</v>
      </c>
      <c r="AA362">
        <f t="shared" si="112"/>
        <v>931</v>
      </c>
      <c r="AB362">
        <f t="shared" si="113"/>
        <v>0</v>
      </c>
    </row>
    <row r="363" spans="3:28" x14ac:dyDescent="0.25">
      <c r="C363" s="21">
        <v>2003047</v>
      </c>
      <c r="D363" s="22" t="s">
        <v>111</v>
      </c>
      <c r="E363" s="22" t="s">
        <v>277</v>
      </c>
      <c r="F363" t="str">
        <f t="shared" si="121"/>
        <v>200304710</v>
      </c>
      <c r="G363" s="70">
        <v>0</v>
      </c>
      <c r="H363">
        <v>0</v>
      </c>
      <c r="I363" t="str">
        <f t="shared" si="122"/>
        <v>200304711</v>
      </c>
      <c r="J363">
        <v>0</v>
      </c>
      <c r="K363">
        <v>0</v>
      </c>
      <c r="L363" t="str">
        <f t="shared" si="123"/>
        <v>200304712</v>
      </c>
      <c r="M363" s="71">
        <v>0</v>
      </c>
      <c r="N363" s="71">
        <v>0</v>
      </c>
      <c r="O363" t="str">
        <f t="shared" si="124"/>
        <v>200304713</v>
      </c>
      <c r="P363" s="71">
        <v>0</v>
      </c>
      <c r="Q363" s="71">
        <v>0</v>
      </c>
      <c r="R363" t="str">
        <f t="shared" si="125"/>
        <v>200304714</v>
      </c>
      <c r="S363">
        <v>0</v>
      </c>
      <c r="T363">
        <v>0</v>
      </c>
      <c r="U363" t="str">
        <f t="shared" si="126"/>
        <v>200304715</v>
      </c>
      <c r="V363" s="71">
        <v>0</v>
      </c>
      <c r="W363" s="71">
        <v>0</v>
      </c>
      <c r="X363" t="str">
        <f t="shared" si="127"/>
        <v>200304716</v>
      </c>
      <c r="Y363" s="71">
        <v>0</v>
      </c>
      <c r="Z363" s="71">
        <v>0</v>
      </c>
      <c r="AA363">
        <f t="shared" si="112"/>
        <v>931</v>
      </c>
      <c r="AB363">
        <f t="shared" si="113"/>
        <v>0</v>
      </c>
    </row>
    <row r="364" spans="3:28" x14ac:dyDescent="0.25">
      <c r="C364" s="21">
        <v>2008036</v>
      </c>
      <c r="D364" s="22" t="s">
        <v>195</v>
      </c>
      <c r="E364" s="22" t="s">
        <v>338</v>
      </c>
      <c r="F364" t="str">
        <f t="shared" si="121"/>
        <v>200803610</v>
      </c>
      <c r="G364" s="70">
        <v>0</v>
      </c>
      <c r="H364">
        <v>0</v>
      </c>
      <c r="I364" t="str">
        <f t="shared" si="122"/>
        <v>200803611</v>
      </c>
      <c r="J364">
        <v>0</v>
      </c>
      <c r="K364">
        <v>0</v>
      </c>
      <c r="L364" t="str">
        <f t="shared" si="123"/>
        <v>200803612</v>
      </c>
      <c r="M364" s="71">
        <v>0</v>
      </c>
      <c r="N364" s="71">
        <v>0</v>
      </c>
      <c r="O364" t="str">
        <f t="shared" si="124"/>
        <v>200803613</v>
      </c>
      <c r="P364" s="71">
        <v>0</v>
      </c>
      <c r="Q364" s="71">
        <v>0</v>
      </c>
      <c r="R364" t="str">
        <f t="shared" si="125"/>
        <v>200803614</v>
      </c>
      <c r="S364">
        <v>698</v>
      </c>
      <c r="T364">
        <v>0</v>
      </c>
      <c r="U364" t="str">
        <f t="shared" si="126"/>
        <v>200803615</v>
      </c>
      <c r="V364" s="71">
        <v>0</v>
      </c>
      <c r="W364" s="71">
        <v>0</v>
      </c>
      <c r="X364" t="str">
        <f t="shared" si="127"/>
        <v>200803616</v>
      </c>
      <c r="Y364" s="71">
        <v>0</v>
      </c>
      <c r="Z364" s="71">
        <v>0</v>
      </c>
      <c r="AA364">
        <f t="shared" si="112"/>
        <v>4421</v>
      </c>
      <c r="AB364">
        <f t="shared" si="113"/>
        <v>0</v>
      </c>
    </row>
    <row r="365" spans="3:28" x14ac:dyDescent="0.25">
      <c r="C365" s="21">
        <v>1016843</v>
      </c>
      <c r="D365" s="22" t="s">
        <v>197</v>
      </c>
      <c r="E365" s="22" t="s">
        <v>340</v>
      </c>
      <c r="F365" t="str">
        <f t="shared" si="121"/>
        <v>101684310</v>
      </c>
      <c r="G365" s="70">
        <v>0</v>
      </c>
      <c r="H365">
        <v>0</v>
      </c>
      <c r="I365" t="str">
        <f t="shared" si="122"/>
        <v>101684311</v>
      </c>
      <c r="J365">
        <v>0</v>
      </c>
      <c r="K365">
        <v>0</v>
      </c>
      <c r="L365" t="str">
        <f t="shared" si="123"/>
        <v>101684312</v>
      </c>
      <c r="M365" s="71">
        <v>0</v>
      </c>
      <c r="N365" s="71">
        <v>0</v>
      </c>
      <c r="O365" t="str">
        <f t="shared" si="124"/>
        <v>101684313</v>
      </c>
      <c r="P365" s="71">
        <v>0</v>
      </c>
      <c r="Q365" s="71">
        <v>0</v>
      </c>
      <c r="R365" t="str">
        <f t="shared" si="125"/>
        <v>101684314</v>
      </c>
      <c r="S365">
        <v>0</v>
      </c>
      <c r="T365">
        <v>0</v>
      </c>
      <c r="U365" t="str">
        <f t="shared" si="126"/>
        <v>101684315</v>
      </c>
      <c r="V365" s="71">
        <v>0</v>
      </c>
      <c r="W365" s="71">
        <v>0</v>
      </c>
      <c r="X365" t="str">
        <f t="shared" si="127"/>
        <v>101684316</v>
      </c>
      <c r="Y365" s="71">
        <v>0</v>
      </c>
      <c r="Z365" s="71">
        <v>0</v>
      </c>
      <c r="AA365">
        <f t="shared" si="112"/>
        <v>0</v>
      </c>
      <c r="AB365">
        <f t="shared" si="113"/>
        <v>0</v>
      </c>
    </row>
    <row r="366" spans="3:28" x14ac:dyDescent="0.25">
      <c r="C366" s="21">
        <v>1017555</v>
      </c>
      <c r="D366" s="22" t="s">
        <v>132</v>
      </c>
      <c r="E366" s="22" t="s">
        <v>292</v>
      </c>
      <c r="F366" t="str">
        <f t="shared" si="121"/>
        <v>101755510</v>
      </c>
      <c r="G366" s="70">
        <v>0</v>
      </c>
      <c r="H366">
        <v>0</v>
      </c>
      <c r="I366" t="str">
        <f t="shared" si="122"/>
        <v>101755511</v>
      </c>
      <c r="J366">
        <v>0</v>
      </c>
      <c r="K366">
        <v>0</v>
      </c>
      <c r="L366" t="str">
        <f t="shared" si="123"/>
        <v>101755512</v>
      </c>
      <c r="M366" s="71">
        <v>0</v>
      </c>
      <c r="N366" s="71">
        <v>0</v>
      </c>
      <c r="O366" t="str">
        <f t="shared" si="124"/>
        <v>101755513</v>
      </c>
      <c r="P366" s="71">
        <v>0</v>
      </c>
      <c r="Q366" s="71">
        <v>0</v>
      </c>
      <c r="R366" t="str">
        <f t="shared" si="125"/>
        <v>101755514</v>
      </c>
      <c r="S366">
        <v>0</v>
      </c>
      <c r="T366">
        <v>0</v>
      </c>
      <c r="U366" t="str">
        <f t="shared" si="126"/>
        <v>101755515</v>
      </c>
      <c r="V366" s="71">
        <v>0</v>
      </c>
      <c r="W366" s="71">
        <v>0</v>
      </c>
      <c r="X366" t="str">
        <f t="shared" si="127"/>
        <v>101755516</v>
      </c>
      <c r="Y366" s="71">
        <v>0</v>
      </c>
      <c r="Z366" s="71">
        <v>0</v>
      </c>
      <c r="AA366">
        <f t="shared" si="112"/>
        <v>0</v>
      </c>
      <c r="AB366">
        <f t="shared" si="113"/>
        <v>0</v>
      </c>
    </row>
    <row r="367" spans="3:28" x14ac:dyDescent="0.25">
      <c r="C367" s="21">
        <v>2007549</v>
      </c>
      <c r="D367" s="22" t="s">
        <v>72</v>
      </c>
      <c r="E367" s="22" t="s">
        <v>244</v>
      </c>
      <c r="F367" t="str">
        <f t="shared" si="121"/>
        <v>200754910</v>
      </c>
      <c r="G367" s="70">
        <v>0</v>
      </c>
      <c r="H367">
        <v>0</v>
      </c>
      <c r="I367" t="str">
        <f t="shared" si="122"/>
        <v>200754911</v>
      </c>
      <c r="J367">
        <v>0</v>
      </c>
      <c r="K367">
        <v>0</v>
      </c>
      <c r="L367" t="str">
        <f t="shared" si="123"/>
        <v>200754912</v>
      </c>
      <c r="M367" s="71">
        <v>0</v>
      </c>
      <c r="N367" s="71">
        <v>0</v>
      </c>
      <c r="O367" t="str">
        <f t="shared" si="124"/>
        <v>200754913</v>
      </c>
      <c r="P367" s="71">
        <v>0</v>
      </c>
      <c r="Q367" s="71">
        <v>0</v>
      </c>
      <c r="R367" t="str">
        <f t="shared" si="125"/>
        <v>200754914</v>
      </c>
      <c r="S367">
        <v>0</v>
      </c>
      <c r="T367">
        <v>0</v>
      </c>
      <c r="U367" t="str">
        <f t="shared" si="126"/>
        <v>200754915</v>
      </c>
      <c r="V367" s="71">
        <v>0</v>
      </c>
      <c r="W367" s="71">
        <v>0</v>
      </c>
      <c r="X367" t="str">
        <f t="shared" si="127"/>
        <v>200754916</v>
      </c>
      <c r="Y367" s="71">
        <v>0</v>
      </c>
      <c r="Z367" s="71">
        <v>0</v>
      </c>
      <c r="AA367">
        <f t="shared" si="112"/>
        <v>0</v>
      </c>
      <c r="AB367">
        <f t="shared" si="113"/>
        <v>0</v>
      </c>
    </row>
    <row r="368" spans="3:28" x14ac:dyDescent="0.25">
      <c r="C368" s="21">
        <v>1022068</v>
      </c>
      <c r="D368" s="22" t="s">
        <v>112</v>
      </c>
      <c r="E368" s="22" t="s">
        <v>251</v>
      </c>
      <c r="F368" t="str">
        <f t="shared" si="121"/>
        <v>102206810</v>
      </c>
      <c r="G368" s="70">
        <v>0</v>
      </c>
      <c r="H368">
        <v>0</v>
      </c>
      <c r="I368" t="str">
        <f t="shared" si="122"/>
        <v>102206811</v>
      </c>
      <c r="J368">
        <v>0</v>
      </c>
      <c r="K368">
        <v>0</v>
      </c>
      <c r="L368" t="str">
        <f t="shared" si="123"/>
        <v>102206812</v>
      </c>
      <c r="M368" s="71">
        <v>0</v>
      </c>
      <c r="N368" s="71">
        <v>0</v>
      </c>
      <c r="O368" t="str">
        <f t="shared" si="124"/>
        <v>102206813</v>
      </c>
      <c r="P368" s="71">
        <v>0</v>
      </c>
      <c r="Q368" s="71">
        <v>0</v>
      </c>
      <c r="R368" t="str">
        <f t="shared" si="125"/>
        <v>102206814</v>
      </c>
      <c r="S368">
        <v>0</v>
      </c>
      <c r="T368">
        <v>0</v>
      </c>
      <c r="U368" t="str">
        <f t="shared" si="126"/>
        <v>102206815</v>
      </c>
      <c r="V368" s="71">
        <v>0</v>
      </c>
      <c r="W368" s="71">
        <v>0</v>
      </c>
      <c r="X368" t="str">
        <f t="shared" si="127"/>
        <v>102206816</v>
      </c>
      <c r="Y368" s="71">
        <v>0</v>
      </c>
      <c r="Z368" s="71">
        <v>0</v>
      </c>
      <c r="AA368">
        <f t="shared" si="112"/>
        <v>0</v>
      </c>
      <c r="AB368">
        <f t="shared" si="113"/>
        <v>0</v>
      </c>
    </row>
    <row r="369" spans="3:28" x14ac:dyDescent="0.25">
      <c r="C369" s="21">
        <v>1022218</v>
      </c>
      <c r="D369" s="22" t="s">
        <v>223</v>
      </c>
      <c r="E369" s="22" t="s">
        <v>355</v>
      </c>
      <c r="F369" t="str">
        <f t="shared" si="121"/>
        <v>102221810</v>
      </c>
      <c r="G369" s="70">
        <v>0</v>
      </c>
      <c r="H369">
        <v>0</v>
      </c>
      <c r="I369" t="str">
        <f t="shared" si="122"/>
        <v>102221811</v>
      </c>
      <c r="J369">
        <v>0</v>
      </c>
      <c r="K369">
        <v>0</v>
      </c>
      <c r="L369" t="str">
        <f t="shared" si="123"/>
        <v>102221812</v>
      </c>
      <c r="M369" s="71">
        <v>0</v>
      </c>
      <c r="N369" s="71">
        <v>0</v>
      </c>
      <c r="O369" t="str">
        <f t="shared" si="124"/>
        <v>102221813</v>
      </c>
      <c r="P369" s="71">
        <v>0</v>
      </c>
      <c r="Q369" s="71">
        <v>0</v>
      </c>
      <c r="R369" t="str">
        <f t="shared" si="125"/>
        <v>102221814</v>
      </c>
      <c r="S369">
        <v>0</v>
      </c>
      <c r="T369">
        <v>0</v>
      </c>
      <c r="U369" t="str">
        <f t="shared" si="126"/>
        <v>102221815</v>
      </c>
      <c r="V369" s="71">
        <v>0</v>
      </c>
      <c r="W369" s="71">
        <v>0</v>
      </c>
      <c r="X369" t="str">
        <f t="shared" si="127"/>
        <v>102221816</v>
      </c>
      <c r="Y369" s="71">
        <v>0</v>
      </c>
      <c r="Z369" s="71">
        <v>0</v>
      </c>
      <c r="AA369">
        <f t="shared" si="112"/>
        <v>0</v>
      </c>
      <c r="AB369">
        <f t="shared" si="113"/>
        <v>0</v>
      </c>
    </row>
    <row r="370" spans="3:28" x14ac:dyDescent="0.25">
      <c r="C370" s="21">
        <v>1001310</v>
      </c>
      <c r="D370" s="22" t="s">
        <v>98</v>
      </c>
      <c r="E370" s="22" t="s">
        <v>265</v>
      </c>
      <c r="F370" t="str">
        <f t="shared" si="121"/>
        <v>100131010</v>
      </c>
      <c r="G370" s="70">
        <v>0</v>
      </c>
      <c r="H370">
        <v>0</v>
      </c>
      <c r="I370" t="str">
        <f t="shared" si="122"/>
        <v>100131011</v>
      </c>
      <c r="J370">
        <v>0</v>
      </c>
      <c r="K370">
        <v>0</v>
      </c>
      <c r="L370" t="str">
        <f t="shared" si="123"/>
        <v>100131012</v>
      </c>
      <c r="M370" s="71">
        <v>0</v>
      </c>
      <c r="N370" s="71">
        <v>0</v>
      </c>
      <c r="O370" t="str">
        <f t="shared" si="124"/>
        <v>100131013</v>
      </c>
      <c r="P370" s="71">
        <v>0</v>
      </c>
      <c r="Q370" s="71">
        <v>0</v>
      </c>
      <c r="R370" t="str">
        <f t="shared" si="125"/>
        <v>100131014</v>
      </c>
      <c r="S370">
        <v>0</v>
      </c>
      <c r="T370">
        <v>0</v>
      </c>
      <c r="U370" t="str">
        <f t="shared" si="126"/>
        <v>100131015</v>
      </c>
      <c r="V370" s="71">
        <v>0</v>
      </c>
      <c r="W370" s="71">
        <v>0</v>
      </c>
      <c r="X370" t="str">
        <f t="shared" si="127"/>
        <v>100131016</v>
      </c>
      <c r="Y370" s="71">
        <v>0</v>
      </c>
      <c r="Z370" s="71">
        <v>0</v>
      </c>
      <c r="AA370">
        <f t="shared" si="112"/>
        <v>7830</v>
      </c>
      <c r="AB370">
        <f t="shared" si="113"/>
        <v>44</v>
      </c>
    </row>
    <row r="371" spans="3:28" x14ac:dyDescent="0.25">
      <c r="C371" s="21">
        <v>1016504</v>
      </c>
      <c r="D371" s="22" t="s">
        <v>161</v>
      </c>
      <c r="E371" s="22" t="s">
        <v>315</v>
      </c>
      <c r="F371" t="str">
        <f t="shared" si="121"/>
        <v>101650410</v>
      </c>
      <c r="G371" s="70">
        <v>0</v>
      </c>
      <c r="H371">
        <v>0</v>
      </c>
      <c r="I371" t="str">
        <f t="shared" si="122"/>
        <v>101650411</v>
      </c>
      <c r="J371">
        <v>0</v>
      </c>
      <c r="K371">
        <v>0</v>
      </c>
      <c r="L371" t="str">
        <f t="shared" si="123"/>
        <v>101650412</v>
      </c>
      <c r="M371" s="71">
        <v>0</v>
      </c>
      <c r="N371" s="71">
        <v>0</v>
      </c>
      <c r="O371" t="str">
        <f t="shared" si="124"/>
        <v>101650413</v>
      </c>
      <c r="P371" s="71">
        <v>0</v>
      </c>
      <c r="Q371" s="71">
        <v>0</v>
      </c>
      <c r="R371" t="str">
        <f t="shared" si="125"/>
        <v>101650414</v>
      </c>
      <c r="S371">
        <v>2052</v>
      </c>
      <c r="T371">
        <v>0</v>
      </c>
      <c r="U371" t="str">
        <f t="shared" si="126"/>
        <v>101650415</v>
      </c>
      <c r="V371" s="71">
        <v>0</v>
      </c>
      <c r="W371" s="71">
        <v>0</v>
      </c>
      <c r="X371" t="str">
        <f t="shared" si="127"/>
        <v>101650416</v>
      </c>
      <c r="Y371" s="71">
        <v>0</v>
      </c>
      <c r="Z371" s="71">
        <v>0</v>
      </c>
      <c r="AA371">
        <f t="shared" si="112"/>
        <v>1890</v>
      </c>
      <c r="AB371">
        <f t="shared" si="113"/>
        <v>4</v>
      </c>
    </row>
    <row r="372" spans="3:28" x14ac:dyDescent="0.25">
      <c r="C372" s="21">
        <v>1019919</v>
      </c>
      <c r="D372" s="22" t="s">
        <v>229</v>
      </c>
      <c r="E372" s="22" t="s">
        <v>357</v>
      </c>
      <c r="F372" t="str">
        <f t="shared" si="121"/>
        <v>101991910</v>
      </c>
      <c r="G372" s="70">
        <v>3283</v>
      </c>
      <c r="H372">
        <v>0</v>
      </c>
      <c r="I372" t="str">
        <f t="shared" si="122"/>
        <v>101991911</v>
      </c>
      <c r="J372">
        <v>0</v>
      </c>
      <c r="K372">
        <v>0</v>
      </c>
      <c r="L372" t="str">
        <f t="shared" si="123"/>
        <v>101991912</v>
      </c>
      <c r="M372" s="71">
        <v>1094</v>
      </c>
      <c r="N372" s="71">
        <v>0</v>
      </c>
      <c r="O372" t="str">
        <f t="shared" si="124"/>
        <v>101991913</v>
      </c>
      <c r="P372" s="71">
        <v>0</v>
      </c>
      <c r="Q372" s="71">
        <v>0</v>
      </c>
      <c r="R372" t="str">
        <f t="shared" si="125"/>
        <v>101991914</v>
      </c>
      <c r="S372">
        <v>0</v>
      </c>
      <c r="T372">
        <v>0</v>
      </c>
      <c r="U372" t="str">
        <f t="shared" si="126"/>
        <v>101991915</v>
      </c>
      <c r="V372" s="71">
        <v>2138</v>
      </c>
      <c r="W372" s="71">
        <v>1</v>
      </c>
      <c r="X372" t="str">
        <f t="shared" si="127"/>
        <v>101991916</v>
      </c>
      <c r="Y372" s="71">
        <v>0</v>
      </c>
      <c r="Z372" s="71">
        <v>0</v>
      </c>
      <c r="AA372">
        <f t="shared" si="112"/>
        <v>2457</v>
      </c>
      <c r="AB372">
        <f t="shared" si="113"/>
        <v>0</v>
      </c>
    </row>
    <row r="373" spans="3:28" x14ac:dyDescent="0.25">
      <c r="C373" s="21">
        <v>1012634</v>
      </c>
      <c r="D373" s="22" t="s">
        <v>168</v>
      </c>
      <c r="E373" s="22" t="s">
        <v>261</v>
      </c>
      <c r="F373" t="str">
        <f t="shared" si="121"/>
        <v>101263410</v>
      </c>
      <c r="G373" s="70">
        <v>0</v>
      </c>
      <c r="H373">
        <v>0</v>
      </c>
      <c r="I373" t="str">
        <f t="shared" si="122"/>
        <v>101263411</v>
      </c>
      <c r="J373">
        <v>0</v>
      </c>
      <c r="K373">
        <v>0</v>
      </c>
      <c r="L373" t="str">
        <f t="shared" si="123"/>
        <v>101263412</v>
      </c>
      <c r="M373" s="71">
        <v>0</v>
      </c>
      <c r="N373" s="71">
        <v>0</v>
      </c>
      <c r="O373" t="str">
        <f t="shared" si="124"/>
        <v>101263413</v>
      </c>
      <c r="P373" s="71">
        <v>0</v>
      </c>
      <c r="Q373" s="71">
        <v>0</v>
      </c>
      <c r="R373" t="str">
        <f t="shared" si="125"/>
        <v>101263414</v>
      </c>
      <c r="S373">
        <v>0</v>
      </c>
      <c r="T373">
        <v>0</v>
      </c>
      <c r="U373" t="str">
        <f t="shared" si="126"/>
        <v>101263415</v>
      </c>
      <c r="V373" s="71">
        <v>0</v>
      </c>
      <c r="W373" s="71">
        <v>0</v>
      </c>
      <c r="X373" t="str">
        <f t="shared" si="127"/>
        <v>101263416</v>
      </c>
      <c r="Y373" s="71">
        <v>0</v>
      </c>
      <c r="Z373" s="71">
        <v>0</v>
      </c>
      <c r="AA373">
        <f t="shared" si="112"/>
        <v>3299</v>
      </c>
      <c r="AB373">
        <f t="shared" si="113"/>
        <v>4</v>
      </c>
    </row>
    <row r="374" spans="3:28" x14ac:dyDescent="0.25">
      <c r="C374" s="21">
        <v>1021327</v>
      </c>
      <c r="D374" s="22" t="s">
        <v>113</v>
      </c>
      <c r="E374" s="22" t="s">
        <v>278</v>
      </c>
      <c r="F374" t="str">
        <f t="shared" si="121"/>
        <v>102132710</v>
      </c>
      <c r="G374" s="70">
        <v>0</v>
      </c>
      <c r="H374">
        <v>0</v>
      </c>
      <c r="I374" t="str">
        <f t="shared" si="122"/>
        <v>102132711</v>
      </c>
      <c r="J374">
        <v>0</v>
      </c>
      <c r="K374">
        <v>0</v>
      </c>
      <c r="L374" t="str">
        <f t="shared" si="123"/>
        <v>102132712</v>
      </c>
      <c r="M374" s="71">
        <v>0</v>
      </c>
      <c r="N374" s="71">
        <v>0</v>
      </c>
      <c r="O374" t="str">
        <f t="shared" si="124"/>
        <v>102132713</v>
      </c>
      <c r="P374" s="71">
        <v>0</v>
      </c>
      <c r="Q374" s="71">
        <v>0</v>
      </c>
      <c r="R374" t="str">
        <f t="shared" si="125"/>
        <v>102132714</v>
      </c>
      <c r="S374">
        <v>0</v>
      </c>
      <c r="T374">
        <v>0</v>
      </c>
      <c r="U374" t="str">
        <f t="shared" si="126"/>
        <v>102132715</v>
      </c>
      <c r="V374" s="71">
        <v>0</v>
      </c>
      <c r="W374" s="71">
        <v>0</v>
      </c>
      <c r="X374" t="str">
        <f t="shared" si="127"/>
        <v>102132716</v>
      </c>
      <c r="Y374" s="71">
        <v>0</v>
      </c>
      <c r="Z374" s="71">
        <v>0</v>
      </c>
      <c r="AA374">
        <f t="shared" si="112"/>
        <v>0</v>
      </c>
      <c r="AB374">
        <f t="shared" si="113"/>
        <v>0</v>
      </c>
    </row>
    <row r="375" spans="3:28" x14ac:dyDescent="0.25">
      <c r="C375" s="21">
        <v>1000013</v>
      </c>
      <c r="D375" s="22" t="s">
        <v>191</v>
      </c>
      <c r="E375" s="22" t="s">
        <v>334</v>
      </c>
      <c r="F375" t="str">
        <f t="shared" si="121"/>
        <v>100001310</v>
      </c>
      <c r="G375" s="70">
        <v>0</v>
      </c>
      <c r="H375">
        <v>0</v>
      </c>
      <c r="I375" t="str">
        <f t="shared" si="122"/>
        <v>100001311</v>
      </c>
      <c r="J375">
        <v>0</v>
      </c>
      <c r="K375">
        <v>0</v>
      </c>
      <c r="L375" t="str">
        <f t="shared" si="123"/>
        <v>100001312</v>
      </c>
      <c r="M375" s="71">
        <v>0</v>
      </c>
      <c r="N375" s="71">
        <v>0</v>
      </c>
      <c r="O375" t="str">
        <f t="shared" si="124"/>
        <v>100001313</v>
      </c>
      <c r="P375" s="71">
        <v>0</v>
      </c>
      <c r="Q375" s="71">
        <v>0</v>
      </c>
      <c r="R375" t="str">
        <f t="shared" si="125"/>
        <v>100001314</v>
      </c>
      <c r="S375">
        <v>0</v>
      </c>
      <c r="T375">
        <v>0</v>
      </c>
      <c r="U375" t="str">
        <f t="shared" si="126"/>
        <v>100001315</v>
      </c>
      <c r="V375" s="71">
        <v>712</v>
      </c>
      <c r="W375" s="71">
        <v>0</v>
      </c>
      <c r="X375" t="str">
        <f t="shared" si="127"/>
        <v>100001316</v>
      </c>
      <c r="Y375" s="71">
        <v>1500</v>
      </c>
      <c r="Z375" s="71">
        <v>0</v>
      </c>
      <c r="AA375">
        <f t="shared" si="112"/>
        <v>4799</v>
      </c>
      <c r="AB375">
        <f t="shared" si="113"/>
        <v>18</v>
      </c>
    </row>
    <row r="376" spans="3:28" x14ac:dyDescent="0.25">
      <c r="C376" s="21">
        <v>1006966</v>
      </c>
      <c r="D376" s="22" t="s">
        <v>216</v>
      </c>
      <c r="E376" s="22" t="s">
        <v>350</v>
      </c>
      <c r="F376" t="str">
        <f t="shared" si="121"/>
        <v>100696610</v>
      </c>
      <c r="G376" s="70">
        <v>5000</v>
      </c>
      <c r="H376">
        <v>6</v>
      </c>
      <c r="I376" t="str">
        <f t="shared" si="122"/>
        <v>100696611</v>
      </c>
      <c r="J376">
        <v>0</v>
      </c>
      <c r="K376">
        <v>0</v>
      </c>
      <c r="L376" t="str">
        <f t="shared" si="123"/>
        <v>100696612</v>
      </c>
      <c r="M376" s="71">
        <v>979</v>
      </c>
      <c r="N376" s="71">
        <v>0</v>
      </c>
      <c r="O376" t="str">
        <f t="shared" si="124"/>
        <v>100696613</v>
      </c>
      <c r="P376" s="71">
        <v>0</v>
      </c>
      <c r="Q376" s="71">
        <v>0</v>
      </c>
      <c r="R376" t="str">
        <f t="shared" si="125"/>
        <v>100696614</v>
      </c>
      <c r="S376">
        <v>0</v>
      </c>
      <c r="T376">
        <v>0</v>
      </c>
      <c r="U376" t="str">
        <f t="shared" si="126"/>
        <v>100696615</v>
      </c>
      <c r="V376" s="71">
        <v>3960</v>
      </c>
      <c r="W376" s="71">
        <v>4</v>
      </c>
      <c r="X376" t="str">
        <f t="shared" si="127"/>
        <v>100696616</v>
      </c>
      <c r="Y376" s="71">
        <v>500</v>
      </c>
      <c r="Z376" s="71">
        <v>0</v>
      </c>
      <c r="AA376">
        <f t="shared" si="112"/>
        <v>9335</v>
      </c>
      <c r="AB376">
        <f t="shared" si="113"/>
        <v>14</v>
      </c>
    </row>
    <row r="377" spans="3:28" x14ac:dyDescent="0.25">
      <c r="C377" s="21">
        <v>1004328</v>
      </c>
      <c r="D377" s="22" t="s">
        <v>224</v>
      </c>
      <c r="E377" s="22" t="s">
        <v>356</v>
      </c>
      <c r="F377" t="str">
        <f t="shared" si="121"/>
        <v>100432810</v>
      </c>
      <c r="G377" s="70">
        <v>2937</v>
      </c>
      <c r="H377">
        <v>0</v>
      </c>
      <c r="I377" t="str">
        <f t="shared" si="122"/>
        <v>100432811</v>
      </c>
      <c r="J377">
        <v>0</v>
      </c>
      <c r="K377">
        <v>0</v>
      </c>
      <c r="L377" t="str">
        <f t="shared" si="123"/>
        <v>100432812</v>
      </c>
      <c r="M377" s="71">
        <v>1670</v>
      </c>
      <c r="N377" s="71">
        <v>3</v>
      </c>
      <c r="O377" t="str">
        <f t="shared" si="124"/>
        <v>100432813</v>
      </c>
      <c r="P377" s="71">
        <v>0</v>
      </c>
      <c r="Q377" s="71">
        <v>0</v>
      </c>
      <c r="R377" t="str">
        <f t="shared" si="125"/>
        <v>100432814</v>
      </c>
      <c r="S377">
        <v>0</v>
      </c>
      <c r="T377">
        <v>0</v>
      </c>
      <c r="U377" t="str">
        <f t="shared" si="126"/>
        <v>100432815</v>
      </c>
      <c r="V377" s="71">
        <v>0</v>
      </c>
      <c r="W377" s="71">
        <v>0</v>
      </c>
      <c r="X377" t="str">
        <f t="shared" si="127"/>
        <v>100432816</v>
      </c>
      <c r="Y377" s="71">
        <v>1000</v>
      </c>
      <c r="Z377" s="71">
        <v>0</v>
      </c>
      <c r="AA377">
        <f t="shared" si="112"/>
        <v>7792</v>
      </c>
      <c r="AB377">
        <f t="shared" si="113"/>
        <v>7</v>
      </c>
    </row>
    <row r="378" spans="3:28" x14ac:dyDescent="0.25">
      <c r="C378" s="21">
        <v>2007707</v>
      </c>
      <c r="D378" s="22" t="s">
        <v>157</v>
      </c>
      <c r="E378" s="22" t="s">
        <v>312</v>
      </c>
      <c r="F378" t="str">
        <f t="shared" si="121"/>
        <v>200770710</v>
      </c>
      <c r="G378" s="70">
        <v>0</v>
      </c>
      <c r="H378">
        <v>0</v>
      </c>
      <c r="I378" t="str">
        <f t="shared" si="122"/>
        <v>200770711</v>
      </c>
      <c r="J378">
        <v>0</v>
      </c>
      <c r="K378">
        <v>0</v>
      </c>
      <c r="L378" t="str">
        <f t="shared" si="123"/>
        <v>200770712</v>
      </c>
      <c r="M378" s="71">
        <v>0</v>
      </c>
      <c r="N378" s="71">
        <v>0</v>
      </c>
      <c r="O378" t="str">
        <f t="shared" si="124"/>
        <v>200770713</v>
      </c>
      <c r="P378" s="71">
        <v>0</v>
      </c>
      <c r="Q378" s="71">
        <v>0</v>
      </c>
      <c r="R378" t="str">
        <f t="shared" si="125"/>
        <v>200770714</v>
      </c>
      <c r="S378">
        <v>0</v>
      </c>
      <c r="T378">
        <v>0</v>
      </c>
      <c r="U378" t="str">
        <f t="shared" si="126"/>
        <v>200770715</v>
      </c>
      <c r="V378" s="71">
        <v>0</v>
      </c>
      <c r="W378" s="71">
        <v>0</v>
      </c>
      <c r="X378" t="str">
        <f t="shared" si="127"/>
        <v>200770716</v>
      </c>
      <c r="Y378" s="71">
        <v>0</v>
      </c>
      <c r="Z378" s="71">
        <v>0</v>
      </c>
      <c r="AA378">
        <f t="shared" si="112"/>
        <v>0</v>
      </c>
      <c r="AB378">
        <f t="shared" si="113"/>
        <v>0</v>
      </c>
    </row>
    <row r="379" spans="3:28" x14ac:dyDescent="0.25">
      <c r="C379" s="21">
        <v>1022029</v>
      </c>
      <c r="D379" s="22" t="s">
        <v>133</v>
      </c>
      <c r="E379" s="22" t="s">
        <v>293</v>
      </c>
      <c r="F379" t="str">
        <f t="shared" si="121"/>
        <v>102202910</v>
      </c>
      <c r="G379" s="70">
        <v>0</v>
      </c>
      <c r="H379">
        <v>0</v>
      </c>
      <c r="I379" t="str">
        <f t="shared" si="122"/>
        <v>102202911</v>
      </c>
      <c r="J379">
        <v>0</v>
      </c>
      <c r="K379">
        <v>0</v>
      </c>
      <c r="L379" t="str">
        <f t="shared" si="123"/>
        <v>102202912</v>
      </c>
      <c r="M379" s="71">
        <v>0</v>
      </c>
      <c r="N379" s="71">
        <v>0</v>
      </c>
      <c r="O379" t="str">
        <f t="shared" si="124"/>
        <v>102202913</v>
      </c>
      <c r="P379" s="71">
        <v>0</v>
      </c>
      <c r="Q379" s="71">
        <v>0</v>
      </c>
      <c r="R379" t="str">
        <f t="shared" si="125"/>
        <v>102202914</v>
      </c>
      <c r="S379">
        <v>0</v>
      </c>
      <c r="T379">
        <v>0</v>
      </c>
      <c r="U379" t="str">
        <f t="shared" si="126"/>
        <v>102202915</v>
      </c>
      <c r="V379" s="71">
        <v>0</v>
      </c>
      <c r="W379" s="71">
        <v>0</v>
      </c>
      <c r="X379" t="str">
        <f t="shared" si="127"/>
        <v>102202916</v>
      </c>
      <c r="Y379" s="71">
        <v>0</v>
      </c>
      <c r="Z379" s="71">
        <v>0</v>
      </c>
      <c r="AA379">
        <f t="shared" si="112"/>
        <v>0</v>
      </c>
      <c r="AB379">
        <f t="shared" si="113"/>
        <v>0</v>
      </c>
    </row>
    <row r="380" spans="3:28" x14ac:dyDescent="0.25">
      <c r="C380" s="21">
        <v>1020164</v>
      </c>
      <c r="D380" s="22" t="s">
        <v>73</v>
      </c>
      <c r="E380" s="22" t="s">
        <v>245</v>
      </c>
      <c r="F380" t="str">
        <f t="shared" si="121"/>
        <v>102016410</v>
      </c>
      <c r="G380" s="70">
        <v>0</v>
      </c>
      <c r="H380">
        <v>0</v>
      </c>
      <c r="I380" t="str">
        <f t="shared" si="122"/>
        <v>102016411</v>
      </c>
      <c r="J380">
        <v>0</v>
      </c>
      <c r="K380">
        <v>0</v>
      </c>
      <c r="L380" t="str">
        <f t="shared" si="123"/>
        <v>102016412</v>
      </c>
      <c r="M380" s="71">
        <v>0</v>
      </c>
      <c r="N380" s="71">
        <v>0</v>
      </c>
      <c r="O380" t="str">
        <f t="shared" si="124"/>
        <v>102016413</v>
      </c>
      <c r="P380" s="71">
        <v>0</v>
      </c>
      <c r="Q380" s="71">
        <v>0</v>
      </c>
      <c r="R380" t="str">
        <f t="shared" si="125"/>
        <v>102016414</v>
      </c>
      <c r="S380">
        <v>0</v>
      </c>
      <c r="T380">
        <v>0</v>
      </c>
      <c r="U380" t="str">
        <f t="shared" si="126"/>
        <v>102016415</v>
      </c>
      <c r="V380" s="71">
        <v>0</v>
      </c>
      <c r="W380" s="71">
        <v>0</v>
      </c>
      <c r="X380" t="str">
        <f t="shared" si="127"/>
        <v>102016416</v>
      </c>
      <c r="Y380" s="71">
        <v>0</v>
      </c>
      <c r="Z380" s="71">
        <v>0</v>
      </c>
      <c r="AA380">
        <f t="shared" si="112"/>
        <v>0</v>
      </c>
      <c r="AB380">
        <f t="shared" si="113"/>
        <v>0</v>
      </c>
    </row>
    <row r="381" spans="3:28" x14ac:dyDescent="0.25">
      <c r="C381" s="21">
        <v>2007772</v>
      </c>
      <c r="D381" s="22" t="s">
        <v>209</v>
      </c>
      <c r="E381" s="22" t="s">
        <v>347</v>
      </c>
      <c r="F381" t="str">
        <f t="shared" si="121"/>
        <v>200777210</v>
      </c>
      <c r="G381" s="70">
        <v>0</v>
      </c>
      <c r="H381">
        <v>0</v>
      </c>
      <c r="I381" t="str">
        <f t="shared" si="122"/>
        <v>200777211</v>
      </c>
      <c r="J381">
        <v>0</v>
      </c>
      <c r="K381">
        <v>0</v>
      </c>
      <c r="L381" t="str">
        <f t="shared" si="123"/>
        <v>200777212</v>
      </c>
      <c r="M381" s="71">
        <v>0</v>
      </c>
      <c r="N381" s="71">
        <v>0</v>
      </c>
      <c r="O381" t="str">
        <f t="shared" si="124"/>
        <v>200777213</v>
      </c>
      <c r="P381" s="71">
        <v>0</v>
      </c>
      <c r="Q381" s="71">
        <v>0</v>
      </c>
      <c r="R381" t="str">
        <f t="shared" si="125"/>
        <v>200777214</v>
      </c>
      <c r="S381">
        <v>0</v>
      </c>
      <c r="T381">
        <v>0</v>
      </c>
      <c r="U381" t="str">
        <f t="shared" si="126"/>
        <v>200777215</v>
      </c>
      <c r="V381" s="71">
        <v>0</v>
      </c>
      <c r="W381" s="71">
        <v>0</v>
      </c>
      <c r="X381" t="str">
        <f t="shared" si="127"/>
        <v>200777216</v>
      </c>
      <c r="Y381" s="71">
        <v>0</v>
      </c>
      <c r="Z381" s="71">
        <v>0</v>
      </c>
      <c r="AA381">
        <f t="shared" si="112"/>
        <v>1815</v>
      </c>
      <c r="AB381">
        <f t="shared" si="113"/>
        <v>0</v>
      </c>
    </row>
    <row r="382" spans="3:28" x14ac:dyDescent="0.25">
      <c r="C382" s="21">
        <v>1021158</v>
      </c>
      <c r="D382" s="22" t="s">
        <v>226</v>
      </c>
      <c r="E382" s="22" t="s">
        <v>252</v>
      </c>
      <c r="F382" t="str">
        <f t="shared" si="121"/>
        <v>102115810</v>
      </c>
      <c r="G382" s="70">
        <v>1123</v>
      </c>
      <c r="H382">
        <v>0</v>
      </c>
      <c r="I382" t="str">
        <f t="shared" si="122"/>
        <v>102115811</v>
      </c>
      <c r="J382">
        <v>0</v>
      </c>
      <c r="K382">
        <v>0</v>
      </c>
      <c r="L382" t="str">
        <f t="shared" si="123"/>
        <v>102115812</v>
      </c>
      <c r="M382" s="71">
        <v>0</v>
      </c>
      <c r="N382" s="71">
        <v>0</v>
      </c>
      <c r="O382" t="str">
        <f t="shared" si="124"/>
        <v>102115813</v>
      </c>
      <c r="P382" s="71">
        <v>0</v>
      </c>
      <c r="Q382" s="71">
        <v>0</v>
      </c>
      <c r="R382" t="str">
        <f t="shared" si="125"/>
        <v>102115814</v>
      </c>
      <c r="S382">
        <v>0</v>
      </c>
      <c r="T382">
        <v>0</v>
      </c>
      <c r="U382" t="str">
        <f t="shared" si="126"/>
        <v>102115815</v>
      </c>
      <c r="V382" s="71">
        <v>0</v>
      </c>
      <c r="W382" s="71">
        <v>0</v>
      </c>
      <c r="X382" t="str">
        <f t="shared" si="127"/>
        <v>102115816</v>
      </c>
      <c r="Y382" s="71">
        <v>0</v>
      </c>
      <c r="Z382" s="71">
        <v>0</v>
      </c>
      <c r="AA382">
        <f t="shared" si="112"/>
        <v>2457</v>
      </c>
      <c r="AB382">
        <f t="shared" si="113"/>
        <v>0</v>
      </c>
    </row>
    <row r="383" spans="3:28" x14ac:dyDescent="0.25">
      <c r="C383" s="21">
        <v>1003948</v>
      </c>
      <c r="D383" s="22" t="s">
        <v>227</v>
      </c>
      <c r="E383" s="22" t="s">
        <v>251</v>
      </c>
      <c r="F383" t="str">
        <f t="shared" si="121"/>
        <v>100394810</v>
      </c>
      <c r="G383" s="70">
        <v>0</v>
      </c>
      <c r="H383">
        <v>0</v>
      </c>
      <c r="I383" t="str">
        <f t="shared" si="122"/>
        <v>100394811</v>
      </c>
      <c r="J383">
        <v>0</v>
      </c>
      <c r="K383">
        <v>0</v>
      </c>
      <c r="L383" t="str">
        <f t="shared" si="123"/>
        <v>100394812</v>
      </c>
      <c r="M383" s="71">
        <v>0</v>
      </c>
      <c r="N383" s="71">
        <v>0</v>
      </c>
      <c r="O383" t="str">
        <f t="shared" si="124"/>
        <v>100394813</v>
      </c>
      <c r="P383" s="71">
        <v>0</v>
      </c>
      <c r="Q383" s="71">
        <v>0</v>
      </c>
      <c r="R383" t="str">
        <f t="shared" si="125"/>
        <v>100394814</v>
      </c>
      <c r="S383">
        <v>1000</v>
      </c>
      <c r="T383">
        <v>0</v>
      </c>
      <c r="U383" t="str">
        <f t="shared" si="126"/>
        <v>100394815</v>
      </c>
      <c r="V383" s="71">
        <v>0</v>
      </c>
      <c r="W383" s="71">
        <v>0</v>
      </c>
      <c r="X383" t="str">
        <f t="shared" si="127"/>
        <v>100394816</v>
      </c>
      <c r="Y383" s="71">
        <v>1500</v>
      </c>
      <c r="Z383" s="71">
        <v>0</v>
      </c>
      <c r="AA383">
        <f t="shared" si="112"/>
        <v>8507</v>
      </c>
      <c r="AB383">
        <f t="shared" si="113"/>
        <v>16</v>
      </c>
    </row>
    <row r="384" spans="3:28" x14ac:dyDescent="0.25">
      <c r="C384" s="21">
        <v>2007725</v>
      </c>
      <c r="D384" s="22" t="s">
        <v>156</v>
      </c>
      <c r="E384" s="22" t="s">
        <v>244</v>
      </c>
      <c r="F384" t="str">
        <f t="shared" si="121"/>
        <v>200772510</v>
      </c>
      <c r="G384" s="70">
        <v>0</v>
      </c>
      <c r="H384">
        <v>0</v>
      </c>
      <c r="I384" t="str">
        <f t="shared" si="122"/>
        <v>200772511</v>
      </c>
      <c r="J384">
        <v>0</v>
      </c>
      <c r="K384">
        <v>0</v>
      </c>
      <c r="L384" t="str">
        <f t="shared" si="123"/>
        <v>200772512</v>
      </c>
      <c r="M384" s="71">
        <v>0</v>
      </c>
      <c r="N384" s="71">
        <v>0</v>
      </c>
      <c r="O384" t="str">
        <f t="shared" si="124"/>
        <v>200772513</v>
      </c>
      <c r="P384" s="71">
        <v>0</v>
      </c>
      <c r="Q384" s="71">
        <v>0</v>
      </c>
      <c r="R384" t="str">
        <f t="shared" si="125"/>
        <v>200772514</v>
      </c>
      <c r="S384">
        <v>0</v>
      </c>
      <c r="T384">
        <v>0</v>
      </c>
      <c r="U384" t="str">
        <f t="shared" si="126"/>
        <v>200772515</v>
      </c>
      <c r="V384" s="71">
        <v>0</v>
      </c>
      <c r="W384" s="71">
        <v>0</v>
      </c>
      <c r="X384" t="str">
        <f t="shared" si="127"/>
        <v>200772516</v>
      </c>
      <c r="Y384" s="71">
        <v>0</v>
      </c>
      <c r="Z384" s="71">
        <v>0</v>
      </c>
      <c r="AA384">
        <f t="shared" si="112"/>
        <v>0</v>
      </c>
      <c r="AB384">
        <f t="shared" si="113"/>
        <v>0</v>
      </c>
    </row>
    <row r="385" spans="3:28" x14ac:dyDescent="0.25">
      <c r="C385" s="21">
        <v>1021155</v>
      </c>
      <c r="D385" s="22" t="s">
        <v>228</v>
      </c>
      <c r="E385" s="22" t="s">
        <v>268</v>
      </c>
      <c r="F385" t="str">
        <f t="shared" si="121"/>
        <v>102115510</v>
      </c>
      <c r="G385" s="70">
        <v>0</v>
      </c>
      <c r="H385">
        <v>0</v>
      </c>
      <c r="I385" t="str">
        <f t="shared" si="122"/>
        <v>102115511</v>
      </c>
      <c r="J385">
        <v>0</v>
      </c>
      <c r="K385">
        <v>0</v>
      </c>
      <c r="L385" t="str">
        <f t="shared" si="123"/>
        <v>102115512</v>
      </c>
      <c r="M385" s="71">
        <v>0</v>
      </c>
      <c r="N385" s="71">
        <v>0</v>
      </c>
      <c r="O385" t="str">
        <f t="shared" si="124"/>
        <v>102115513</v>
      </c>
      <c r="P385" s="71">
        <v>0</v>
      </c>
      <c r="Q385" s="71">
        <v>0</v>
      </c>
      <c r="R385" t="str">
        <f t="shared" si="125"/>
        <v>102115514</v>
      </c>
      <c r="S385">
        <v>0</v>
      </c>
      <c r="T385">
        <v>0</v>
      </c>
      <c r="U385" t="str">
        <f t="shared" si="126"/>
        <v>102115515</v>
      </c>
      <c r="V385" s="71">
        <v>0</v>
      </c>
      <c r="W385" s="71">
        <v>0</v>
      </c>
      <c r="X385" t="str">
        <f t="shared" si="127"/>
        <v>102115516</v>
      </c>
      <c r="Y385" s="71">
        <v>0</v>
      </c>
      <c r="Z385" s="71">
        <v>0</v>
      </c>
      <c r="AA385">
        <f t="shared" si="112"/>
        <v>0</v>
      </c>
      <c r="AB385">
        <f t="shared" si="113"/>
        <v>0</v>
      </c>
    </row>
    <row r="386" spans="3:28" x14ac:dyDescent="0.25">
      <c r="C386" s="21"/>
      <c r="D386" s="22"/>
      <c r="E386" s="22"/>
      <c r="G386" s="70"/>
      <c r="J386">
        <f>SUM(J197:J385)</f>
        <v>6996</v>
      </c>
      <c r="K386">
        <f>SUM(K197:K385)</f>
        <v>58</v>
      </c>
      <c r="M386">
        <f>SUM(M197:M385)</f>
        <v>27470</v>
      </c>
      <c r="N386">
        <f>SUM(N197:N385)</f>
        <v>60</v>
      </c>
      <c r="P386">
        <f>SUM(P197:P385)</f>
        <v>19248</v>
      </c>
      <c r="Q386">
        <f>SUM(Q197:Q385)</f>
        <v>23</v>
      </c>
      <c r="S386">
        <f>SUM(S197:S385)</f>
        <v>33913</v>
      </c>
      <c r="T386">
        <f>SUM(T197:T385)</f>
        <v>0</v>
      </c>
      <c r="V386">
        <f>SUM(V197:V385)</f>
        <v>42759</v>
      </c>
      <c r="W386">
        <f>SUM(W197:W385)</f>
        <v>25</v>
      </c>
      <c r="Y386">
        <f>SUM(Y197:Y385)</f>
        <v>61500</v>
      </c>
      <c r="Z386">
        <f>SUM(Z197:Z385)</f>
        <v>132</v>
      </c>
      <c r="AA386">
        <f>SUM(AA197:AA385)</f>
        <v>628292</v>
      </c>
      <c r="AB386">
        <f>SUM(AB197:AB385)</f>
        <v>1083</v>
      </c>
    </row>
    <row r="387" spans="3:28" ht="60" x14ac:dyDescent="0.25">
      <c r="C387" s="17" t="s">
        <v>62</v>
      </c>
      <c r="D387" s="18" t="s">
        <v>18</v>
      </c>
      <c r="E387" s="18" t="s">
        <v>234</v>
      </c>
      <c r="F387" s="73" t="s">
        <v>428</v>
      </c>
      <c r="G387" t="s">
        <v>2</v>
      </c>
      <c r="H387" s="73" t="s">
        <v>429</v>
      </c>
      <c r="I387" t="s">
        <v>2</v>
      </c>
      <c r="J387" t="s">
        <v>3</v>
      </c>
    </row>
    <row r="388" spans="3:28" x14ac:dyDescent="0.25">
      <c r="C388" s="19">
        <v>1014372</v>
      </c>
      <c r="D388" s="20" t="s">
        <v>99</v>
      </c>
      <c r="E388" s="20" t="s">
        <v>265</v>
      </c>
      <c r="F388" t="str">
        <f>C388&amp;20</f>
        <v>101437220</v>
      </c>
      <c r="G388">
        <v>0</v>
      </c>
      <c r="H388" t="str">
        <f>C388&amp;21</f>
        <v>101437221</v>
      </c>
      <c r="I388">
        <v>1368</v>
      </c>
      <c r="J388">
        <v>0</v>
      </c>
    </row>
    <row r="389" spans="3:28" x14ac:dyDescent="0.25">
      <c r="C389" s="21">
        <v>1003785</v>
      </c>
      <c r="D389" s="22" t="s">
        <v>74</v>
      </c>
      <c r="E389" s="22" t="s">
        <v>241</v>
      </c>
      <c r="F389" t="str">
        <f>C389&amp;20</f>
        <v>100378520</v>
      </c>
      <c r="G389">
        <v>0</v>
      </c>
      <c r="H389" t="str">
        <f t="shared" ref="H389:H452" si="128">C389&amp;21</f>
        <v>100378521</v>
      </c>
      <c r="I389">
        <v>0</v>
      </c>
      <c r="J389">
        <v>0</v>
      </c>
    </row>
    <row r="390" spans="3:28" x14ac:dyDescent="0.25">
      <c r="C390" s="21">
        <v>2007659</v>
      </c>
      <c r="D390" s="22" t="s">
        <v>135</v>
      </c>
      <c r="E390" s="22" t="s">
        <v>295</v>
      </c>
      <c r="F390" t="str">
        <f t="shared" ref="F390:F453" si="129">C390&amp;20</f>
        <v>200765920</v>
      </c>
      <c r="G390">
        <v>1224</v>
      </c>
      <c r="H390" t="str">
        <f t="shared" si="128"/>
        <v>200765921</v>
      </c>
      <c r="I390">
        <v>0</v>
      </c>
      <c r="J390">
        <v>0</v>
      </c>
    </row>
    <row r="391" spans="3:28" x14ac:dyDescent="0.25">
      <c r="C391" s="21">
        <v>2006619</v>
      </c>
      <c r="D391" s="22" t="s">
        <v>87</v>
      </c>
      <c r="E391" s="22" t="s">
        <v>258</v>
      </c>
      <c r="F391" t="str">
        <f t="shared" si="129"/>
        <v>200661920</v>
      </c>
      <c r="G391">
        <v>0</v>
      </c>
      <c r="H391" t="str">
        <f t="shared" si="128"/>
        <v>200661921</v>
      </c>
      <c r="I391">
        <v>0</v>
      </c>
      <c r="J391">
        <v>0</v>
      </c>
    </row>
    <row r="392" spans="3:28" x14ac:dyDescent="0.25">
      <c r="C392" s="21">
        <v>2001752</v>
      </c>
      <c r="D392" s="22" t="s">
        <v>117</v>
      </c>
      <c r="E392" s="22" t="s">
        <v>281</v>
      </c>
      <c r="F392" t="str">
        <f t="shared" si="129"/>
        <v>200175220</v>
      </c>
      <c r="G392">
        <v>0</v>
      </c>
      <c r="H392" t="str">
        <f t="shared" si="128"/>
        <v>200175221</v>
      </c>
      <c r="I392">
        <v>0</v>
      </c>
      <c r="J392">
        <v>0</v>
      </c>
    </row>
    <row r="393" spans="3:28" x14ac:dyDescent="0.25">
      <c r="C393" s="21">
        <v>1010471</v>
      </c>
      <c r="D393" s="22" t="s">
        <v>201</v>
      </c>
      <c r="E393" s="22" t="s">
        <v>342</v>
      </c>
      <c r="F393" t="str">
        <f t="shared" si="129"/>
        <v>101047120</v>
      </c>
      <c r="G393">
        <v>0</v>
      </c>
      <c r="H393" t="str">
        <f t="shared" si="128"/>
        <v>101047121</v>
      </c>
      <c r="I393">
        <v>0</v>
      </c>
      <c r="J393">
        <v>0</v>
      </c>
    </row>
    <row r="394" spans="3:28" x14ac:dyDescent="0.25">
      <c r="C394" s="21">
        <v>1010202</v>
      </c>
      <c r="D394" s="22" t="s">
        <v>217</v>
      </c>
      <c r="E394" s="22" t="s">
        <v>351</v>
      </c>
      <c r="F394" t="str">
        <f t="shared" si="129"/>
        <v>101020220</v>
      </c>
      <c r="G394">
        <v>50</v>
      </c>
      <c r="H394" t="str">
        <f t="shared" si="128"/>
        <v>101020221</v>
      </c>
      <c r="I394">
        <v>1656</v>
      </c>
      <c r="J394">
        <v>1</v>
      </c>
    </row>
    <row r="395" spans="3:28" x14ac:dyDescent="0.25">
      <c r="C395" s="21">
        <v>2008253</v>
      </c>
      <c r="D395" s="22" t="s">
        <v>103</v>
      </c>
      <c r="E395" s="22" t="s">
        <v>269</v>
      </c>
      <c r="F395" t="str">
        <f t="shared" si="129"/>
        <v>200825320</v>
      </c>
      <c r="G395">
        <v>0</v>
      </c>
      <c r="H395" t="str">
        <f t="shared" si="128"/>
        <v>200825321</v>
      </c>
      <c r="I395">
        <v>0</v>
      </c>
      <c r="J395">
        <v>0</v>
      </c>
    </row>
    <row r="396" spans="3:28" x14ac:dyDescent="0.25">
      <c r="C396" s="21">
        <v>1003537</v>
      </c>
      <c r="D396" s="22" t="s">
        <v>75</v>
      </c>
      <c r="E396" s="22" t="s">
        <v>246</v>
      </c>
      <c r="F396" t="str">
        <f t="shared" si="129"/>
        <v>100353720</v>
      </c>
      <c r="G396">
        <v>0</v>
      </c>
      <c r="H396" t="str">
        <f t="shared" si="128"/>
        <v>100353721</v>
      </c>
      <c r="I396">
        <v>0</v>
      </c>
      <c r="J396">
        <v>0</v>
      </c>
    </row>
    <row r="397" spans="3:28" x14ac:dyDescent="0.25">
      <c r="C397" s="21">
        <v>1022990</v>
      </c>
      <c r="D397" s="22" t="s">
        <v>100</v>
      </c>
      <c r="E397" s="22" t="s">
        <v>266</v>
      </c>
      <c r="F397" t="str">
        <f t="shared" si="129"/>
        <v>102299020</v>
      </c>
      <c r="G397">
        <v>0</v>
      </c>
      <c r="H397" t="str">
        <f t="shared" si="128"/>
        <v>102299021</v>
      </c>
      <c r="I397">
        <v>0</v>
      </c>
      <c r="J397">
        <v>0</v>
      </c>
    </row>
    <row r="398" spans="3:28" x14ac:dyDescent="0.25">
      <c r="C398" s="21">
        <v>2007661</v>
      </c>
      <c r="D398" s="22" t="s">
        <v>193</v>
      </c>
      <c r="E398" s="22" t="s">
        <v>336</v>
      </c>
      <c r="F398" t="str">
        <f t="shared" si="129"/>
        <v>200766120</v>
      </c>
      <c r="G398">
        <v>0</v>
      </c>
      <c r="H398" t="str">
        <f t="shared" si="128"/>
        <v>200766121</v>
      </c>
      <c r="I398">
        <v>0</v>
      </c>
      <c r="J398">
        <v>0</v>
      </c>
    </row>
    <row r="399" spans="3:28" x14ac:dyDescent="0.25">
      <c r="C399" s="21">
        <v>1010191</v>
      </c>
      <c r="D399" s="22" t="s">
        <v>136</v>
      </c>
      <c r="E399" s="22" t="s">
        <v>296</v>
      </c>
      <c r="F399" t="str">
        <f t="shared" si="129"/>
        <v>101019120</v>
      </c>
      <c r="G399">
        <v>0</v>
      </c>
      <c r="H399" t="str">
        <f t="shared" si="128"/>
        <v>101019121</v>
      </c>
      <c r="I399">
        <v>0</v>
      </c>
      <c r="J399">
        <v>0</v>
      </c>
    </row>
    <row r="400" spans="3:28" x14ac:dyDescent="0.25">
      <c r="C400" s="21">
        <v>1005846</v>
      </c>
      <c r="D400" s="22" t="s">
        <v>85</v>
      </c>
      <c r="E400" s="22" t="s">
        <v>256</v>
      </c>
      <c r="F400" t="str">
        <f t="shared" si="129"/>
        <v>100584620</v>
      </c>
      <c r="G400">
        <v>0</v>
      </c>
      <c r="H400" t="str">
        <f t="shared" si="128"/>
        <v>100584621</v>
      </c>
      <c r="I400">
        <v>0</v>
      </c>
      <c r="J400">
        <v>0</v>
      </c>
    </row>
    <row r="401" spans="3:10" x14ac:dyDescent="0.25">
      <c r="C401" s="21">
        <v>1013056</v>
      </c>
      <c r="D401" s="22" t="s">
        <v>212</v>
      </c>
      <c r="E401" s="22" t="s">
        <v>250</v>
      </c>
      <c r="F401" t="str">
        <f t="shared" si="129"/>
        <v>101305620</v>
      </c>
      <c r="G401">
        <v>0</v>
      </c>
      <c r="H401" t="str">
        <f t="shared" si="128"/>
        <v>101305621</v>
      </c>
      <c r="I401">
        <v>0</v>
      </c>
      <c r="J401">
        <v>0</v>
      </c>
    </row>
    <row r="402" spans="3:10" x14ac:dyDescent="0.25">
      <c r="C402" s="21">
        <v>1020125</v>
      </c>
      <c r="D402" s="22" t="s">
        <v>170</v>
      </c>
      <c r="E402" s="22" t="s">
        <v>320</v>
      </c>
      <c r="F402" t="str">
        <f t="shared" si="129"/>
        <v>102012520</v>
      </c>
      <c r="G402">
        <v>0</v>
      </c>
      <c r="H402" t="str">
        <f t="shared" si="128"/>
        <v>102012521</v>
      </c>
      <c r="I402">
        <v>0</v>
      </c>
      <c r="J402">
        <v>0</v>
      </c>
    </row>
    <row r="403" spans="3:10" x14ac:dyDescent="0.25">
      <c r="C403" s="21">
        <v>2002819</v>
      </c>
      <c r="D403" s="22" t="s">
        <v>175</v>
      </c>
      <c r="E403" s="22" t="s">
        <v>323</v>
      </c>
      <c r="F403" t="str">
        <f t="shared" si="129"/>
        <v>200281920</v>
      </c>
      <c r="G403">
        <v>0</v>
      </c>
      <c r="H403" t="str">
        <f t="shared" si="128"/>
        <v>200281921</v>
      </c>
      <c r="I403">
        <v>1512</v>
      </c>
      <c r="J403">
        <v>1</v>
      </c>
    </row>
    <row r="404" spans="3:10" x14ac:dyDescent="0.25">
      <c r="C404" s="21">
        <v>2007806</v>
      </c>
      <c r="D404" s="22" t="s">
        <v>148</v>
      </c>
      <c r="E404" s="22" t="s">
        <v>304</v>
      </c>
      <c r="F404" t="str">
        <f t="shared" si="129"/>
        <v>200780620</v>
      </c>
      <c r="G404">
        <v>0</v>
      </c>
      <c r="H404" t="str">
        <f t="shared" si="128"/>
        <v>200780621</v>
      </c>
      <c r="I404">
        <v>0</v>
      </c>
      <c r="J404">
        <v>0</v>
      </c>
    </row>
    <row r="405" spans="3:10" x14ac:dyDescent="0.25">
      <c r="C405" s="21">
        <v>1015271</v>
      </c>
      <c r="D405" s="22" t="s">
        <v>143</v>
      </c>
      <c r="E405" s="22" t="s">
        <v>252</v>
      </c>
      <c r="F405" t="str">
        <f t="shared" si="129"/>
        <v>101527120</v>
      </c>
      <c r="G405">
        <v>306</v>
      </c>
      <c r="H405" t="str">
        <f t="shared" si="128"/>
        <v>101527121</v>
      </c>
      <c r="I405">
        <v>0</v>
      </c>
      <c r="J405">
        <v>0</v>
      </c>
    </row>
    <row r="406" spans="3:10" x14ac:dyDescent="0.25">
      <c r="C406" s="21">
        <v>1008561</v>
      </c>
      <c r="D406" s="22" t="s">
        <v>118</v>
      </c>
      <c r="E406" s="22" t="s">
        <v>282</v>
      </c>
      <c r="F406" t="str">
        <f t="shared" si="129"/>
        <v>100856120</v>
      </c>
      <c r="G406">
        <v>0</v>
      </c>
      <c r="H406" t="str">
        <f t="shared" si="128"/>
        <v>100856121</v>
      </c>
      <c r="I406">
        <v>0</v>
      </c>
      <c r="J406">
        <v>0</v>
      </c>
    </row>
    <row r="407" spans="3:10" x14ac:dyDescent="0.25">
      <c r="C407" s="21">
        <v>1008567</v>
      </c>
      <c r="D407" s="22" t="s">
        <v>169</v>
      </c>
      <c r="E407" s="22" t="s">
        <v>261</v>
      </c>
      <c r="F407" t="str">
        <f t="shared" si="129"/>
        <v>100856720</v>
      </c>
      <c r="G407">
        <v>0</v>
      </c>
      <c r="H407" t="str">
        <f t="shared" si="128"/>
        <v>100856721</v>
      </c>
      <c r="I407">
        <v>0</v>
      </c>
      <c r="J407">
        <v>0</v>
      </c>
    </row>
    <row r="408" spans="3:10" x14ac:dyDescent="0.25">
      <c r="C408" s="21">
        <v>2007724</v>
      </c>
      <c r="D408" s="22" t="s">
        <v>162</v>
      </c>
      <c r="E408" s="22" t="s">
        <v>316</v>
      </c>
      <c r="F408" t="str">
        <f t="shared" si="129"/>
        <v>200772420</v>
      </c>
      <c r="G408">
        <v>0</v>
      </c>
      <c r="H408" t="str">
        <f t="shared" si="128"/>
        <v>200772421</v>
      </c>
      <c r="I408">
        <v>0</v>
      </c>
      <c r="J408">
        <v>0</v>
      </c>
    </row>
    <row r="409" spans="3:10" x14ac:dyDescent="0.25">
      <c r="C409" s="21">
        <v>1001087</v>
      </c>
      <c r="D409" s="22" t="s">
        <v>84</v>
      </c>
      <c r="E409" s="22" t="s">
        <v>255</v>
      </c>
      <c r="F409" t="str">
        <f t="shared" si="129"/>
        <v>100108720</v>
      </c>
      <c r="G409">
        <v>0</v>
      </c>
      <c r="H409" t="str">
        <f t="shared" si="128"/>
        <v>100108721</v>
      </c>
      <c r="I409">
        <v>1224</v>
      </c>
      <c r="J409">
        <v>0</v>
      </c>
    </row>
    <row r="410" spans="3:10" x14ac:dyDescent="0.25">
      <c r="C410" s="21">
        <v>2007028</v>
      </c>
      <c r="D410" s="22" t="s">
        <v>114</v>
      </c>
      <c r="E410" s="22" t="s">
        <v>279</v>
      </c>
      <c r="F410" t="str">
        <f t="shared" si="129"/>
        <v>200702820</v>
      </c>
      <c r="G410">
        <v>0</v>
      </c>
      <c r="H410" t="str">
        <f t="shared" si="128"/>
        <v>200702821</v>
      </c>
      <c r="I410">
        <v>0</v>
      </c>
      <c r="J410">
        <v>0</v>
      </c>
    </row>
    <row r="411" spans="3:10" x14ac:dyDescent="0.25">
      <c r="C411" s="21">
        <v>1016842</v>
      </c>
      <c r="D411" s="22" t="s">
        <v>204</v>
      </c>
      <c r="E411" s="22" t="s">
        <v>252</v>
      </c>
      <c r="F411" t="str">
        <f t="shared" si="129"/>
        <v>101684220</v>
      </c>
      <c r="G411">
        <v>0</v>
      </c>
      <c r="H411" t="str">
        <f t="shared" si="128"/>
        <v>101684221</v>
      </c>
      <c r="I411">
        <v>0</v>
      </c>
      <c r="J411">
        <v>0</v>
      </c>
    </row>
    <row r="412" spans="3:10" x14ac:dyDescent="0.25">
      <c r="C412" s="21">
        <v>1005885</v>
      </c>
      <c r="D412" s="22" t="s">
        <v>76</v>
      </c>
      <c r="E412" s="22" t="s">
        <v>247</v>
      </c>
      <c r="F412" t="str">
        <f t="shared" si="129"/>
        <v>100588520</v>
      </c>
      <c r="G412">
        <v>0</v>
      </c>
      <c r="H412" t="str">
        <f t="shared" si="128"/>
        <v>100588521</v>
      </c>
      <c r="I412">
        <v>0</v>
      </c>
      <c r="J412">
        <v>0</v>
      </c>
    </row>
    <row r="413" spans="3:10" x14ac:dyDescent="0.25">
      <c r="C413" s="21">
        <v>2008723</v>
      </c>
      <c r="D413" s="22" t="s">
        <v>219</v>
      </c>
      <c r="E413" s="22" t="s">
        <v>352</v>
      </c>
      <c r="F413" t="str">
        <f t="shared" si="129"/>
        <v>200872320</v>
      </c>
      <c r="G413">
        <v>0</v>
      </c>
      <c r="H413" t="str">
        <f t="shared" si="128"/>
        <v>200872321</v>
      </c>
      <c r="I413">
        <v>0</v>
      </c>
      <c r="J413">
        <v>0</v>
      </c>
    </row>
    <row r="414" spans="3:10" x14ac:dyDescent="0.25">
      <c r="C414" s="21">
        <v>1004079</v>
      </c>
      <c r="D414" s="22" t="s">
        <v>77</v>
      </c>
      <c r="E414" s="22" t="s">
        <v>238</v>
      </c>
      <c r="F414" t="str">
        <f t="shared" si="129"/>
        <v>100407920</v>
      </c>
      <c r="G414">
        <v>0</v>
      </c>
      <c r="H414" t="str">
        <f t="shared" si="128"/>
        <v>100407921</v>
      </c>
      <c r="I414">
        <v>0</v>
      </c>
      <c r="J414">
        <v>0</v>
      </c>
    </row>
    <row r="415" spans="3:10" x14ac:dyDescent="0.25">
      <c r="C415" s="21">
        <v>2005318</v>
      </c>
      <c r="D415" s="22" t="s">
        <v>77</v>
      </c>
      <c r="E415" s="22" t="s">
        <v>248</v>
      </c>
      <c r="F415" t="str">
        <f t="shared" si="129"/>
        <v>200531820</v>
      </c>
      <c r="G415">
        <v>0</v>
      </c>
      <c r="H415" t="str">
        <f t="shared" si="128"/>
        <v>200531821</v>
      </c>
      <c r="I415">
        <v>0</v>
      </c>
      <c r="J415">
        <v>0</v>
      </c>
    </row>
    <row r="416" spans="3:10" x14ac:dyDescent="0.25">
      <c r="C416" s="21">
        <v>2008033</v>
      </c>
      <c r="D416" s="22" t="s">
        <v>154</v>
      </c>
      <c r="E416" s="22" t="s">
        <v>310</v>
      </c>
      <c r="F416" t="str">
        <f t="shared" si="129"/>
        <v>200803320</v>
      </c>
      <c r="G416">
        <v>0</v>
      </c>
      <c r="H416" t="str">
        <f t="shared" si="128"/>
        <v>200803321</v>
      </c>
      <c r="I416">
        <v>0</v>
      </c>
      <c r="J416">
        <v>0</v>
      </c>
    </row>
    <row r="417" spans="3:10" x14ac:dyDescent="0.25">
      <c r="C417" s="21">
        <v>1022216</v>
      </c>
      <c r="D417" s="22" t="s">
        <v>104</v>
      </c>
      <c r="E417" s="22" t="s">
        <v>270</v>
      </c>
      <c r="F417" t="str">
        <f t="shared" si="129"/>
        <v>102221620</v>
      </c>
      <c r="G417">
        <v>50</v>
      </c>
      <c r="H417" t="str">
        <f t="shared" si="128"/>
        <v>102221621</v>
      </c>
      <c r="I417">
        <v>0</v>
      </c>
      <c r="J417">
        <v>0</v>
      </c>
    </row>
    <row r="418" spans="3:10" x14ac:dyDescent="0.25">
      <c r="C418" s="21">
        <v>2007722</v>
      </c>
      <c r="D418" s="22" t="s">
        <v>151</v>
      </c>
      <c r="E418" s="22" t="s">
        <v>308</v>
      </c>
      <c r="F418" t="str">
        <f t="shared" si="129"/>
        <v>200772220</v>
      </c>
      <c r="G418">
        <v>0</v>
      </c>
      <c r="H418" t="str">
        <f t="shared" si="128"/>
        <v>200772221</v>
      </c>
      <c r="I418">
        <v>0</v>
      </c>
      <c r="J418">
        <v>0</v>
      </c>
    </row>
    <row r="419" spans="3:10" x14ac:dyDescent="0.25">
      <c r="C419" s="21">
        <v>1020406</v>
      </c>
      <c r="D419" s="22" t="s">
        <v>78</v>
      </c>
      <c r="E419" s="22" t="s">
        <v>249</v>
      </c>
      <c r="F419" t="str">
        <f t="shared" si="129"/>
        <v>102040620</v>
      </c>
      <c r="G419">
        <v>0</v>
      </c>
      <c r="H419" t="str">
        <f t="shared" si="128"/>
        <v>102040621</v>
      </c>
      <c r="I419">
        <v>0</v>
      </c>
      <c r="J419">
        <v>0</v>
      </c>
    </row>
    <row r="420" spans="3:10" x14ac:dyDescent="0.25">
      <c r="C420" s="21">
        <v>2008039</v>
      </c>
      <c r="D420" s="22" t="s">
        <v>63</v>
      </c>
      <c r="E420" s="22" t="s">
        <v>235</v>
      </c>
      <c r="F420" t="str">
        <f t="shared" si="129"/>
        <v>200803920</v>
      </c>
      <c r="G420">
        <v>0</v>
      </c>
      <c r="H420" t="str">
        <f t="shared" si="128"/>
        <v>200803921</v>
      </c>
      <c r="I420">
        <v>0</v>
      </c>
      <c r="J420">
        <v>0</v>
      </c>
    </row>
    <row r="421" spans="3:10" x14ac:dyDescent="0.25">
      <c r="C421" s="21">
        <v>1021160</v>
      </c>
      <c r="D421" s="22" t="s">
        <v>105</v>
      </c>
      <c r="E421" s="22" t="s">
        <v>271</v>
      </c>
      <c r="F421" t="str">
        <f t="shared" si="129"/>
        <v>102116020</v>
      </c>
      <c r="G421">
        <v>50</v>
      </c>
      <c r="H421" t="str">
        <f t="shared" si="128"/>
        <v>102116021</v>
      </c>
      <c r="I421">
        <v>792</v>
      </c>
      <c r="J421">
        <v>0</v>
      </c>
    </row>
    <row r="422" spans="3:10" x14ac:dyDescent="0.25">
      <c r="C422" s="21">
        <v>1020200</v>
      </c>
      <c r="D422" s="22" t="s">
        <v>119</v>
      </c>
      <c r="E422" s="22" t="s">
        <v>283</v>
      </c>
      <c r="F422" t="str">
        <f t="shared" si="129"/>
        <v>102020020</v>
      </c>
      <c r="G422">
        <v>0</v>
      </c>
      <c r="H422" t="str">
        <f t="shared" si="128"/>
        <v>102020021</v>
      </c>
      <c r="I422">
        <v>0</v>
      </c>
      <c r="J422">
        <v>0</v>
      </c>
    </row>
    <row r="423" spans="3:10" x14ac:dyDescent="0.25">
      <c r="C423" s="21">
        <v>1010210</v>
      </c>
      <c r="D423" s="22" t="s">
        <v>139</v>
      </c>
      <c r="E423" s="22" t="s">
        <v>238</v>
      </c>
      <c r="F423" t="str">
        <f t="shared" si="129"/>
        <v>101021020</v>
      </c>
      <c r="G423">
        <v>0</v>
      </c>
      <c r="H423" t="str">
        <f t="shared" si="128"/>
        <v>101021021</v>
      </c>
      <c r="I423">
        <v>0</v>
      </c>
      <c r="J423">
        <v>0</v>
      </c>
    </row>
    <row r="424" spans="3:10" x14ac:dyDescent="0.25">
      <c r="C424" s="21">
        <v>2002427</v>
      </c>
      <c r="D424" s="22" t="s">
        <v>137</v>
      </c>
      <c r="E424" s="22" t="s">
        <v>297</v>
      </c>
      <c r="F424" t="str">
        <f t="shared" si="129"/>
        <v>200242720</v>
      </c>
      <c r="G424">
        <v>0</v>
      </c>
      <c r="H424" t="str">
        <f t="shared" si="128"/>
        <v>200242721</v>
      </c>
      <c r="I424">
        <v>0</v>
      </c>
      <c r="J424">
        <v>0</v>
      </c>
    </row>
    <row r="425" spans="3:10" x14ac:dyDescent="0.25">
      <c r="C425" s="21">
        <v>1004258</v>
      </c>
      <c r="D425" s="22" t="s">
        <v>137</v>
      </c>
      <c r="E425" s="22" t="s">
        <v>256</v>
      </c>
      <c r="F425" t="str">
        <f t="shared" si="129"/>
        <v>100425820</v>
      </c>
      <c r="G425">
        <v>0</v>
      </c>
      <c r="H425" t="str">
        <f t="shared" si="128"/>
        <v>100425821</v>
      </c>
      <c r="I425">
        <v>0</v>
      </c>
      <c r="J425">
        <v>0</v>
      </c>
    </row>
    <row r="426" spans="3:10" x14ac:dyDescent="0.25">
      <c r="C426" s="21">
        <v>1018976</v>
      </c>
      <c r="D426" s="22" t="s">
        <v>88</v>
      </c>
      <c r="E426" s="22" t="s">
        <v>247</v>
      </c>
      <c r="F426" t="str">
        <f t="shared" si="129"/>
        <v>101897620</v>
      </c>
      <c r="G426">
        <v>153</v>
      </c>
      <c r="H426" t="str">
        <f t="shared" si="128"/>
        <v>101897621</v>
      </c>
      <c r="I426">
        <v>0</v>
      </c>
      <c r="J426">
        <v>0</v>
      </c>
    </row>
    <row r="427" spans="3:10" x14ac:dyDescent="0.25">
      <c r="C427" s="21">
        <v>1010223</v>
      </c>
      <c r="D427" s="22" t="s">
        <v>140</v>
      </c>
      <c r="E427" s="22" t="s">
        <v>296</v>
      </c>
      <c r="F427" t="str">
        <f t="shared" si="129"/>
        <v>101022320</v>
      </c>
      <c r="G427">
        <v>0</v>
      </c>
      <c r="H427" t="str">
        <f t="shared" si="128"/>
        <v>101022321</v>
      </c>
      <c r="I427">
        <v>0</v>
      </c>
      <c r="J427">
        <v>0</v>
      </c>
    </row>
    <row r="428" spans="3:10" x14ac:dyDescent="0.25">
      <c r="C428" s="21">
        <v>1022028</v>
      </c>
      <c r="D428" s="22" t="s">
        <v>141</v>
      </c>
      <c r="E428" s="22" t="s">
        <v>299</v>
      </c>
      <c r="F428" t="str">
        <f t="shared" si="129"/>
        <v>102202820</v>
      </c>
      <c r="G428">
        <v>0</v>
      </c>
      <c r="H428" t="str">
        <f t="shared" si="128"/>
        <v>102202821</v>
      </c>
      <c r="I428">
        <v>0</v>
      </c>
      <c r="J428">
        <v>0</v>
      </c>
    </row>
    <row r="429" spans="3:10" x14ac:dyDescent="0.25">
      <c r="C429" s="21">
        <v>1017387</v>
      </c>
      <c r="D429" s="22" t="s">
        <v>142</v>
      </c>
      <c r="E429" s="22" t="s">
        <v>251</v>
      </c>
      <c r="F429" t="str">
        <f t="shared" si="129"/>
        <v>101738720</v>
      </c>
      <c r="G429">
        <v>0</v>
      </c>
      <c r="H429" t="str">
        <f t="shared" si="128"/>
        <v>101738721</v>
      </c>
      <c r="I429">
        <v>0</v>
      </c>
      <c r="J429">
        <v>0</v>
      </c>
    </row>
    <row r="430" spans="3:10" x14ac:dyDescent="0.25">
      <c r="C430" s="21">
        <v>1014198</v>
      </c>
      <c r="D430" s="22" t="s">
        <v>214</v>
      </c>
      <c r="E430" s="22" t="s">
        <v>315</v>
      </c>
      <c r="F430" t="str">
        <f t="shared" si="129"/>
        <v>101419820</v>
      </c>
      <c r="G430">
        <v>50</v>
      </c>
      <c r="H430" t="str">
        <f t="shared" si="128"/>
        <v>101419821</v>
      </c>
      <c r="I430">
        <v>0</v>
      </c>
      <c r="J430">
        <v>0</v>
      </c>
    </row>
    <row r="431" spans="3:10" x14ac:dyDescent="0.25">
      <c r="C431" s="21">
        <v>2007723</v>
      </c>
      <c r="D431" s="22" t="s">
        <v>101</v>
      </c>
      <c r="E431" s="22" t="s">
        <v>267</v>
      </c>
      <c r="F431" t="str">
        <f t="shared" si="129"/>
        <v>200772320</v>
      </c>
      <c r="G431">
        <v>0</v>
      </c>
      <c r="H431" t="str">
        <f t="shared" si="128"/>
        <v>200772321</v>
      </c>
      <c r="I431">
        <v>0</v>
      </c>
      <c r="J431">
        <v>0</v>
      </c>
    </row>
    <row r="432" spans="3:10" x14ac:dyDescent="0.25">
      <c r="C432" s="21">
        <v>1018978</v>
      </c>
      <c r="D432" s="22" t="s">
        <v>93</v>
      </c>
      <c r="E432" s="22" t="s">
        <v>249</v>
      </c>
      <c r="F432" t="str">
        <f t="shared" si="129"/>
        <v>101897820</v>
      </c>
      <c r="G432">
        <v>0</v>
      </c>
      <c r="H432" t="str">
        <f t="shared" si="128"/>
        <v>101897821</v>
      </c>
      <c r="I432">
        <v>0</v>
      </c>
      <c r="J432">
        <v>0</v>
      </c>
    </row>
    <row r="433" spans="3:10" x14ac:dyDescent="0.25">
      <c r="C433" s="21">
        <v>1017370</v>
      </c>
      <c r="D433" s="22" t="s">
        <v>190</v>
      </c>
      <c r="E433" s="22" t="s">
        <v>333</v>
      </c>
      <c r="F433" t="str">
        <f t="shared" si="129"/>
        <v>101737020</v>
      </c>
      <c r="G433">
        <v>50</v>
      </c>
      <c r="H433" t="str">
        <f t="shared" si="128"/>
        <v>101737021</v>
      </c>
      <c r="I433">
        <v>0</v>
      </c>
      <c r="J433">
        <v>0</v>
      </c>
    </row>
    <row r="434" spans="3:10" x14ac:dyDescent="0.25">
      <c r="C434" s="21">
        <v>1020976</v>
      </c>
      <c r="D434" s="22" t="s">
        <v>231</v>
      </c>
      <c r="E434" s="22" t="s">
        <v>261</v>
      </c>
      <c r="F434" t="str">
        <f t="shared" si="129"/>
        <v>102097620</v>
      </c>
      <c r="G434">
        <v>0</v>
      </c>
      <c r="H434" t="str">
        <f t="shared" si="128"/>
        <v>102097621</v>
      </c>
      <c r="I434">
        <v>0</v>
      </c>
      <c r="J434">
        <v>0</v>
      </c>
    </row>
    <row r="435" spans="3:10" x14ac:dyDescent="0.25">
      <c r="C435" s="21">
        <v>2001096</v>
      </c>
      <c r="D435" s="22" t="s">
        <v>64</v>
      </c>
      <c r="E435" s="22" t="s">
        <v>236</v>
      </c>
      <c r="F435" t="str">
        <f t="shared" si="129"/>
        <v>200109620</v>
      </c>
      <c r="G435">
        <v>0</v>
      </c>
      <c r="H435" t="str">
        <f t="shared" si="128"/>
        <v>200109621</v>
      </c>
      <c r="I435">
        <v>0</v>
      </c>
      <c r="J435">
        <v>0</v>
      </c>
    </row>
    <row r="436" spans="3:10" x14ac:dyDescent="0.25">
      <c r="C436" s="21">
        <v>1001597</v>
      </c>
      <c r="D436" s="22" t="s">
        <v>164</v>
      </c>
      <c r="E436" s="22" t="s">
        <v>319</v>
      </c>
      <c r="F436" t="str">
        <f t="shared" si="129"/>
        <v>100159720</v>
      </c>
      <c r="G436">
        <v>0</v>
      </c>
      <c r="H436" t="str">
        <f t="shared" si="128"/>
        <v>100159721</v>
      </c>
      <c r="I436">
        <v>0</v>
      </c>
      <c r="J436">
        <v>0</v>
      </c>
    </row>
    <row r="437" spans="3:10" x14ac:dyDescent="0.25">
      <c r="C437" s="21">
        <v>1016847</v>
      </c>
      <c r="D437" s="22" t="s">
        <v>79</v>
      </c>
      <c r="E437" s="22" t="s">
        <v>250</v>
      </c>
      <c r="F437" t="str">
        <f t="shared" si="129"/>
        <v>101684720</v>
      </c>
      <c r="G437">
        <v>0</v>
      </c>
      <c r="H437" t="str">
        <f t="shared" si="128"/>
        <v>101684721</v>
      </c>
      <c r="I437">
        <v>0</v>
      </c>
      <c r="J437">
        <v>0</v>
      </c>
    </row>
    <row r="438" spans="3:10" x14ac:dyDescent="0.25">
      <c r="C438" s="21">
        <v>1021157</v>
      </c>
      <c r="D438" s="22" t="s">
        <v>120</v>
      </c>
      <c r="E438" s="22" t="s">
        <v>285</v>
      </c>
      <c r="F438" t="str">
        <f t="shared" si="129"/>
        <v>102115720</v>
      </c>
      <c r="G438">
        <v>0</v>
      </c>
      <c r="H438" t="str">
        <f t="shared" si="128"/>
        <v>102115721</v>
      </c>
      <c r="I438">
        <v>0</v>
      </c>
      <c r="J438">
        <v>0</v>
      </c>
    </row>
    <row r="439" spans="3:10" x14ac:dyDescent="0.25">
      <c r="C439" s="21">
        <v>2008023</v>
      </c>
      <c r="D439" s="22" t="s">
        <v>120</v>
      </c>
      <c r="E439" s="22" t="s">
        <v>284</v>
      </c>
      <c r="F439" t="str">
        <f t="shared" si="129"/>
        <v>200802320</v>
      </c>
      <c r="G439">
        <v>0</v>
      </c>
      <c r="H439" t="str">
        <f t="shared" si="128"/>
        <v>200802321</v>
      </c>
      <c r="I439">
        <v>0</v>
      </c>
      <c r="J439">
        <v>0</v>
      </c>
    </row>
    <row r="440" spans="3:10" x14ac:dyDescent="0.25">
      <c r="C440" s="21">
        <v>2006517</v>
      </c>
      <c r="D440" s="22" t="s">
        <v>147</v>
      </c>
      <c r="E440" s="22" t="s">
        <v>303</v>
      </c>
      <c r="F440" t="str">
        <f t="shared" si="129"/>
        <v>200651720</v>
      </c>
      <c r="G440">
        <v>0</v>
      </c>
      <c r="H440" t="str">
        <f t="shared" si="128"/>
        <v>200651721</v>
      </c>
      <c r="I440">
        <v>0</v>
      </c>
      <c r="J440">
        <v>0</v>
      </c>
    </row>
    <row r="441" spans="3:10" x14ac:dyDescent="0.25">
      <c r="C441" s="21">
        <v>1017380</v>
      </c>
      <c r="D441" s="22" t="s">
        <v>147</v>
      </c>
      <c r="E441" s="22" t="s">
        <v>305</v>
      </c>
      <c r="F441" t="str">
        <f t="shared" si="129"/>
        <v>101738020</v>
      </c>
      <c r="G441">
        <v>0</v>
      </c>
      <c r="H441" t="str">
        <f t="shared" si="128"/>
        <v>101738021</v>
      </c>
      <c r="I441">
        <v>0</v>
      </c>
      <c r="J441">
        <v>0</v>
      </c>
    </row>
    <row r="442" spans="3:10" x14ac:dyDescent="0.25">
      <c r="C442" s="21">
        <v>1013544</v>
      </c>
      <c r="D442" s="22" t="s">
        <v>222</v>
      </c>
      <c r="E442" s="22" t="s">
        <v>355</v>
      </c>
      <c r="F442" t="str">
        <f t="shared" si="129"/>
        <v>101354420</v>
      </c>
      <c r="G442">
        <v>0</v>
      </c>
      <c r="H442" t="str">
        <f t="shared" si="128"/>
        <v>101354421</v>
      </c>
      <c r="I442">
        <v>0</v>
      </c>
      <c r="J442">
        <v>0</v>
      </c>
    </row>
    <row r="443" spans="3:10" x14ac:dyDescent="0.25">
      <c r="C443" s="21">
        <v>1016507</v>
      </c>
      <c r="D443" s="22" t="s">
        <v>65</v>
      </c>
      <c r="E443" s="22" t="s">
        <v>237</v>
      </c>
      <c r="F443" t="str">
        <f t="shared" si="129"/>
        <v>101650720</v>
      </c>
      <c r="G443">
        <v>0</v>
      </c>
      <c r="H443" t="str">
        <f t="shared" si="128"/>
        <v>101650721</v>
      </c>
      <c r="I443">
        <v>0</v>
      </c>
      <c r="J443">
        <v>0</v>
      </c>
    </row>
    <row r="444" spans="3:10" x14ac:dyDescent="0.25">
      <c r="C444" s="21">
        <v>1019923</v>
      </c>
      <c r="D444" s="22" t="s">
        <v>210</v>
      </c>
      <c r="E444" s="22" t="s">
        <v>268</v>
      </c>
      <c r="F444" t="str">
        <f t="shared" si="129"/>
        <v>101992320</v>
      </c>
      <c r="G444">
        <v>50</v>
      </c>
      <c r="H444" t="str">
        <f t="shared" si="128"/>
        <v>101992321</v>
      </c>
      <c r="I444">
        <v>0</v>
      </c>
      <c r="J444">
        <v>0</v>
      </c>
    </row>
    <row r="445" spans="3:10" x14ac:dyDescent="0.25">
      <c r="C445" s="21">
        <v>2003814</v>
      </c>
      <c r="D445" s="22" t="s">
        <v>421</v>
      </c>
      <c r="E445" s="22" t="s">
        <v>422</v>
      </c>
      <c r="F445" t="str">
        <f t="shared" si="129"/>
        <v>200381420</v>
      </c>
      <c r="G445">
        <v>0</v>
      </c>
      <c r="H445" t="str">
        <f t="shared" si="128"/>
        <v>200381421</v>
      </c>
      <c r="I445">
        <v>0</v>
      </c>
      <c r="J445">
        <v>0</v>
      </c>
    </row>
    <row r="446" spans="3:10" x14ac:dyDescent="0.25">
      <c r="C446" s="21">
        <v>1017358</v>
      </c>
      <c r="D446" s="22" t="s">
        <v>106</v>
      </c>
      <c r="E446" s="22" t="s">
        <v>272</v>
      </c>
      <c r="F446" t="str">
        <f t="shared" si="129"/>
        <v>101735820</v>
      </c>
      <c r="G446">
        <v>50</v>
      </c>
      <c r="H446" t="str">
        <f t="shared" si="128"/>
        <v>101735821</v>
      </c>
      <c r="I446">
        <v>0</v>
      </c>
      <c r="J446">
        <v>0</v>
      </c>
    </row>
    <row r="447" spans="3:10" x14ac:dyDescent="0.25">
      <c r="C447" s="21">
        <v>1017145</v>
      </c>
      <c r="D447" s="22" t="s">
        <v>149</v>
      </c>
      <c r="E447" s="22" t="s">
        <v>306</v>
      </c>
      <c r="F447" t="str">
        <f t="shared" si="129"/>
        <v>101714520</v>
      </c>
      <c r="G447">
        <v>0</v>
      </c>
      <c r="H447" t="str">
        <f t="shared" si="128"/>
        <v>101714521</v>
      </c>
      <c r="I447">
        <v>0</v>
      </c>
      <c r="J447">
        <v>0</v>
      </c>
    </row>
    <row r="448" spans="3:10" x14ac:dyDescent="0.25">
      <c r="C448" s="21">
        <v>1003809</v>
      </c>
      <c r="D448" s="22" t="s">
        <v>158</v>
      </c>
      <c r="E448" s="22" t="s">
        <v>313</v>
      </c>
      <c r="F448" t="str">
        <f t="shared" si="129"/>
        <v>100380920</v>
      </c>
      <c r="G448">
        <v>50</v>
      </c>
      <c r="H448" t="str">
        <f t="shared" si="128"/>
        <v>100380921</v>
      </c>
      <c r="I448">
        <v>0</v>
      </c>
      <c r="J448">
        <v>0</v>
      </c>
    </row>
    <row r="449" spans="3:10" x14ac:dyDescent="0.25">
      <c r="C449" s="21">
        <v>1016420</v>
      </c>
      <c r="D449" s="22" t="s">
        <v>121</v>
      </c>
      <c r="E449" s="22" t="s">
        <v>273</v>
      </c>
      <c r="F449" t="str">
        <f t="shared" si="129"/>
        <v>101642020</v>
      </c>
      <c r="G449">
        <v>0</v>
      </c>
      <c r="H449" t="str">
        <f t="shared" si="128"/>
        <v>101642021</v>
      </c>
      <c r="I449">
        <v>0</v>
      </c>
      <c r="J449">
        <v>0</v>
      </c>
    </row>
    <row r="450" spans="3:10" x14ac:dyDescent="0.25">
      <c r="C450" s="21">
        <v>2008016</v>
      </c>
      <c r="D450" s="22" t="s">
        <v>181</v>
      </c>
      <c r="E450" s="22" t="s">
        <v>327</v>
      </c>
      <c r="F450" t="str">
        <f t="shared" si="129"/>
        <v>200801620</v>
      </c>
      <c r="G450">
        <v>1224</v>
      </c>
      <c r="H450" t="str">
        <f t="shared" si="128"/>
        <v>200801621</v>
      </c>
      <c r="I450">
        <v>936</v>
      </c>
      <c r="J450">
        <v>0</v>
      </c>
    </row>
    <row r="451" spans="3:10" x14ac:dyDescent="0.25">
      <c r="C451" s="21">
        <v>1023039</v>
      </c>
      <c r="D451" s="22" t="s">
        <v>425</v>
      </c>
      <c r="E451" s="22" t="s">
        <v>290</v>
      </c>
      <c r="F451" t="str">
        <f t="shared" si="129"/>
        <v>102303920</v>
      </c>
      <c r="G451">
        <v>0</v>
      </c>
      <c r="H451" t="str">
        <f t="shared" si="128"/>
        <v>102303921</v>
      </c>
      <c r="I451">
        <v>0</v>
      </c>
      <c r="J451">
        <v>0</v>
      </c>
    </row>
    <row r="452" spans="3:10" x14ac:dyDescent="0.25">
      <c r="C452" s="21">
        <v>1001494</v>
      </c>
      <c r="D452" s="22" t="s">
        <v>218</v>
      </c>
      <c r="E452" s="22" t="s">
        <v>273</v>
      </c>
      <c r="F452" t="str">
        <f t="shared" si="129"/>
        <v>100149420</v>
      </c>
      <c r="G452">
        <v>0</v>
      </c>
      <c r="H452" t="str">
        <f t="shared" si="128"/>
        <v>100149421</v>
      </c>
      <c r="I452">
        <v>0</v>
      </c>
      <c r="J452">
        <v>0</v>
      </c>
    </row>
    <row r="453" spans="3:10" x14ac:dyDescent="0.25">
      <c r="C453" s="21">
        <v>1002196</v>
      </c>
      <c r="D453" s="22" t="s">
        <v>160</v>
      </c>
      <c r="E453" s="22" t="s">
        <v>315</v>
      </c>
      <c r="F453" t="str">
        <f t="shared" si="129"/>
        <v>100219620</v>
      </c>
      <c r="G453">
        <v>1224</v>
      </c>
      <c r="H453" t="str">
        <f t="shared" ref="H453:H516" si="130">C453&amp;21</f>
        <v>100219621</v>
      </c>
      <c r="I453">
        <v>3600</v>
      </c>
      <c r="J453">
        <v>4</v>
      </c>
    </row>
    <row r="454" spans="3:10" x14ac:dyDescent="0.25">
      <c r="C454" s="21">
        <v>1001135</v>
      </c>
      <c r="D454" s="22" t="s">
        <v>176</v>
      </c>
      <c r="E454" s="22" t="s">
        <v>324</v>
      </c>
      <c r="F454" t="str">
        <f t="shared" ref="F454:F517" si="131">C454&amp;20</f>
        <v>100113520</v>
      </c>
      <c r="G454">
        <v>0</v>
      </c>
      <c r="H454" t="str">
        <f t="shared" si="130"/>
        <v>100113521</v>
      </c>
      <c r="I454">
        <v>1080</v>
      </c>
      <c r="J454">
        <v>0</v>
      </c>
    </row>
    <row r="455" spans="3:10" x14ac:dyDescent="0.25">
      <c r="C455" s="21">
        <v>1022072</v>
      </c>
      <c r="D455" s="22" t="s">
        <v>206</v>
      </c>
      <c r="E455" s="22" t="s">
        <v>345</v>
      </c>
      <c r="F455" t="str">
        <f t="shared" si="131"/>
        <v>102207220</v>
      </c>
      <c r="G455">
        <v>0</v>
      </c>
      <c r="H455" t="str">
        <f t="shared" si="130"/>
        <v>102207221</v>
      </c>
      <c r="I455">
        <v>0</v>
      </c>
      <c r="J455">
        <v>0</v>
      </c>
    </row>
    <row r="456" spans="3:10" x14ac:dyDescent="0.25">
      <c r="C456" s="21">
        <v>1008563</v>
      </c>
      <c r="D456" s="22" t="s">
        <v>174</v>
      </c>
      <c r="E456" s="22" t="s">
        <v>255</v>
      </c>
      <c r="F456" t="str">
        <f t="shared" si="131"/>
        <v>100856320</v>
      </c>
      <c r="G456">
        <v>306</v>
      </c>
      <c r="H456" t="str">
        <f t="shared" si="130"/>
        <v>100856321</v>
      </c>
      <c r="I456">
        <v>0</v>
      </c>
      <c r="J456">
        <v>0</v>
      </c>
    </row>
    <row r="457" spans="3:10" x14ac:dyDescent="0.25">
      <c r="C457" s="21">
        <v>1011440</v>
      </c>
      <c r="D457" s="22" t="s">
        <v>107</v>
      </c>
      <c r="E457" s="22" t="s">
        <v>273</v>
      </c>
      <c r="F457" t="str">
        <f t="shared" si="131"/>
        <v>101144020</v>
      </c>
      <c r="G457">
        <v>50</v>
      </c>
      <c r="H457" t="str">
        <f t="shared" si="130"/>
        <v>101144021</v>
      </c>
      <c r="I457">
        <v>0</v>
      </c>
      <c r="J457">
        <v>0</v>
      </c>
    </row>
    <row r="458" spans="3:10" x14ac:dyDescent="0.25">
      <c r="C458" s="21">
        <v>1002082</v>
      </c>
      <c r="D458" s="22" t="s">
        <v>424</v>
      </c>
      <c r="E458" s="22" t="s">
        <v>315</v>
      </c>
      <c r="F458" t="str">
        <f t="shared" si="131"/>
        <v>100208220</v>
      </c>
      <c r="G458">
        <v>0</v>
      </c>
      <c r="H458" t="str">
        <f t="shared" si="130"/>
        <v>100208221</v>
      </c>
      <c r="I458">
        <v>0</v>
      </c>
      <c r="J458">
        <v>0</v>
      </c>
    </row>
    <row r="459" spans="3:10" x14ac:dyDescent="0.25">
      <c r="C459" s="21">
        <v>1019925</v>
      </c>
      <c r="D459" s="22" t="s">
        <v>80</v>
      </c>
      <c r="E459" s="22" t="s">
        <v>251</v>
      </c>
      <c r="F459" t="str">
        <f t="shared" si="131"/>
        <v>101992520</v>
      </c>
      <c r="G459">
        <v>0</v>
      </c>
      <c r="H459" t="str">
        <f t="shared" si="130"/>
        <v>101992521</v>
      </c>
      <c r="I459">
        <v>0</v>
      </c>
      <c r="J459">
        <v>0</v>
      </c>
    </row>
    <row r="460" spans="3:10" x14ac:dyDescent="0.25">
      <c r="C460" s="21">
        <v>1003184</v>
      </c>
      <c r="D460" s="22" t="s">
        <v>66</v>
      </c>
      <c r="E460" s="22" t="s">
        <v>238</v>
      </c>
      <c r="F460" t="str">
        <f t="shared" si="131"/>
        <v>100318420</v>
      </c>
      <c r="G460">
        <v>0</v>
      </c>
      <c r="H460" t="str">
        <f t="shared" si="130"/>
        <v>100318421</v>
      </c>
      <c r="I460">
        <v>0</v>
      </c>
      <c r="J460">
        <v>0</v>
      </c>
    </row>
    <row r="461" spans="3:10" x14ac:dyDescent="0.25">
      <c r="C461" s="21">
        <v>1002460</v>
      </c>
      <c r="D461" s="22" t="s">
        <v>66</v>
      </c>
      <c r="E461" s="22" t="s">
        <v>318</v>
      </c>
      <c r="F461" t="str">
        <f t="shared" si="131"/>
        <v>100246020</v>
      </c>
      <c r="G461">
        <v>0</v>
      </c>
      <c r="H461" t="str">
        <f t="shared" si="130"/>
        <v>100246021</v>
      </c>
      <c r="I461">
        <v>0</v>
      </c>
      <c r="J461">
        <v>0</v>
      </c>
    </row>
    <row r="462" spans="3:10" x14ac:dyDescent="0.25">
      <c r="C462" s="21">
        <v>1018250</v>
      </c>
      <c r="D462" s="22" t="s">
        <v>66</v>
      </c>
      <c r="E462" s="22" t="s">
        <v>239</v>
      </c>
      <c r="F462" t="str">
        <f t="shared" si="131"/>
        <v>101825020</v>
      </c>
      <c r="G462">
        <v>1224</v>
      </c>
      <c r="H462" t="str">
        <f t="shared" si="130"/>
        <v>101825021</v>
      </c>
      <c r="I462">
        <v>0</v>
      </c>
      <c r="J462">
        <v>0</v>
      </c>
    </row>
    <row r="463" spans="3:10" x14ac:dyDescent="0.25">
      <c r="C463" s="21">
        <v>1010669</v>
      </c>
      <c r="D463" s="22" t="s">
        <v>144</v>
      </c>
      <c r="E463" s="22" t="s">
        <v>249</v>
      </c>
      <c r="F463" t="str">
        <f t="shared" si="131"/>
        <v>101066920</v>
      </c>
      <c r="G463">
        <v>153</v>
      </c>
      <c r="H463" t="str">
        <f t="shared" si="130"/>
        <v>101066921</v>
      </c>
      <c r="I463">
        <v>0</v>
      </c>
      <c r="J463">
        <v>0</v>
      </c>
    </row>
    <row r="464" spans="3:10" x14ac:dyDescent="0.25">
      <c r="C464" s="21">
        <v>1019935</v>
      </c>
      <c r="D464" s="22" t="s">
        <v>81</v>
      </c>
      <c r="E464" s="22" t="s">
        <v>252</v>
      </c>
      <c r="F464" t="str">
        <f t="shared" si="131"/>
        <v>101993520</v>
      </c>
      <c r="G464">
        <v>0</v>
      </c>
      <c r="H464" t="str">
        <f t="shared" si="130"/>
        <v>101993521</v>
      </c>
      <c r="I464">
        <v>0</v>
      </c>
      <c r="J464">
        <v>0</v>
      </c>
    </row>
    <row r="465" spans="3:10" x14ac:dyDescent="0.25">
      <c r="C465" s="21">
        <v>1017369</v>
      </c>
      <c r="D465" s="22" t="s">
        <v>115</v>
      </c>
      <c r="E465" s="22" t="s">
        <v>247</v>
      </c>
      <c r="F465" t="str">
        <f t="shared" si="131"/>
        <v>101736920</v>
      </c>
      <c r="G465">
        <v>0</v>
      </c>
      <c r="H465" t="str">
        <f t="shared" si="130"/>
        <v>101736921</v>
      </c>
      <c r="I465">
        <v>0</v>
      </c>
      <c r="J465">
        <v>0</v>
      </c>
    </row>
    <row r="466" spans="3:10" x14ac:dyDescent="0.25">
      <c r="C466" s="21">
        <v>1006166</v>
      </c>
      <c r="D466" s="22" t="s">
        <v>207</v>
      </c>
      <c r="E466" s="22" t="s">
        <v>268</v>
      </c>
      <c r="F466" t="str">
        <f t="shared" si="131"/>
        <v>100616620</v>
      </c>
      <c r="G466">
        <v>0</v>
      </c>
      <c r="H466" t="str">
        <f t="shared" si="130"/>
        <v>100616621</v>
      </c>
      <c r="I466">
        <v>0</v>
      </c>
      <c r="J466">
        <v>0</v>
      </c>
    </row>
    <row r="467" spans="3:10" x14ac:dyDescent="0.25">
      <c r="C467" s="21">
        <v>1013061</v>
      </c>
      <c r="D467" s="22" t="s">
        <v>211</v>
      </c>
      <c r="E467" s="22" t="s">
        <v>268</v>
      </c>
      <c r="F467" t="str">
        <f t="shared" si="131"/>
        <v>101306120</v>
      </c>
      <c r="G467">
        <v>50</v>
      </c>
      <c r="H467" t="str">
        <f t="shared" si="130"/>
        <v>101306121</v>
      </c>
      <c r="I467">
        <v>0</v>
      </c>
      <c r="J467">
        <v>0</v>
      </c>
    </row>
    <row r="468" spans="3:10" x14ac:dyDescent="0.25">
      <c r="C468" s="21">
        <v>1014369</v>
      </c>
      <c r="D468" s="22" t="s">
        <v>221</v>
      </c>
      <c r="E468" s="22" t="s">
        <v>354</v>
      </c>
      <c r="F468" t="str">
        <f t="shared" si="131"/>
        <v>101436920</v>
      </c>
      <c r="G468">
        <v>0</v>
      </c>
      <c r="H468" t="str">
        <f t="shared" si="130"/>
        <v>101436921</v>
      </c>
      <c r="I468">
        <v>0</v>
      </c>
      <c r="J468">
        <v>0</v>
      </c>
    </row>
    <row r="469" spans="3:10" x14ac:dyDescent="0.25">
      <c r="C469" s="21">
        <v>2001002</v>
      </c>
      <c r="D469" s="22" t="s">
        <v>163</v>
      </c>
      <c r="E469" s="22" t="s">
        <v>317</v>
      </c>
      <c r="F469" t="str">
        <f t="shared" si="131"/>
        <v>200100220</v>
      </c>
      <c r="G469">
        <v>0</v>
      </c>
      <c r="H469" t="str">
        <f t="shared" si="130"/>
        <v>200100221</v>
      </c>
      <c r="I469">
        <v>2736</v>
      </c>
      <c r="J469">
        <v>2</v>
      </c>
    </row>
    <row r="470" spans="3:10" x14ac:dyDescent="0.25">
      <c r="C470" s="21">
        <v>1005851</v>
      </c>
      <c r="D470" s="22" t="s">
        <v>145</v>
      </c>
      <c r="E470" s="22" t="s">
        <v>301</v>
      </c>
      <c r="F470" t="str">
        <f t="shared" si="131"/>
        <v>100585120</v>
      </c>
      <c r="G470">
        <v>0</v>
      </c>
      <c r="H470" t="str">
        <f t="shared" si="130"/>
        <v>100585121</v>
      </c>
      <c r="I470">
        <v>0</v>
      </c>
      <c r="J470">
        <v>0</v>
      </c>
    </row>
    <row r="471" spans="3:10" x14ac:dyDescent="0.25">
      <c r="C471" s="21">
        <v>1020204</v>
      </c>
      <c r="D471" s="22" t="s">
        <v>122</v>
      </c>
      <c r="E471" s="22" t="s">
        <v>286</v>
      </c>
      <c r="F471" t="str">
        <f t="shared" si="131"/>
        <v>102020420</v>
      </c>
      <c r="G471">
        <v>0</v>
      </c>
      <c r="H471" t="str">
        <f t="shared" si="130"/>
        <v>102020421</v>
      </c>
      <c r="I471">
        <v>0</v>
      </c>
      <c r="J471">
        <v>0</v>
      </c>
    </row>
    <row r="472" spans="3:10" x14ac:dyDescent="0.25">
      <c r="C472" s="21">
        <v>1020124</v>
      </c>
      <c r="D472" s="22" t="s">
        <v>108</v>
      </c>
      <c r="E472" s="22" t="s">
        <v>274</v>
      </c>
      <c r="F472" t="str">
        <f t="shared" si="131"/>
        <v>102012420</v>
      </c>
      <c r="G472">
        <v>0</v>
      </c>
      <c r="H472" t="str">
        <f t="shared" si="130"/>
        <v>102012421</v>
      </c>
      <c r="I472">
        <v>0</v>
      </c>
      <c r="J472">
        <v>0</v>
      </c>
    </row>
    <row r="473" spans="3:10" x14ac:dyDescent="0.25">
      <c r="C473" s="21">
        <v>1014898</v>
      </c>
      <c r="D473" s="22" t="s">
        <v>67</v>
      </c>
      <c r="E473" s="22" t="s">
        <v>240</v>
      </c>
      <c r="F473" t="str">
        <f t="shared" si="131"/>
        <v>101489820</v>
      </c>
      <c r="G473">
        <v>0</v>
      </c>
      <c r="H473" t="str">
        <f t="shared" si="130"/>
        <v>101489821</v>
      </c>
      <c r="I473">
        <v>0</v>
      </c>
      <c r="J473">
        <v>0</v>
      </c>
    </row>
    <row r="474" spans="3:10" x14ac:dyDescent="0.25">
      <c r="C474" s="21">
        <v>1013779</v>
      </c>
      <c r="D474" s="22" t="s">
        <v>180</v>
      </c>
      <c r="E474" s="22" t="s">
        <v>325</v>
      </c>
      <c r="F474" t="str">
        <f t="shared" si="131"/>
        <v>101377920</v>
      </c>
      <c r="G474">
        <v>0</v>
      </c>
      <c r="H474" t="str">
        <f t="shared" si="130"/>
        <v>101377921</v>
      </c>
      <c r="I474">
        <v>0</v>
      </c>
      <c r="J474">
        <v>0</v>
      </c>
    </row>
    <row r="475" spans="3:10" x14ac:dyDescent="0.25">
      <c r="C475" s="21">
        <v>1017365</v>
      </c>
      <c r="D475" s="22" t="s">
        <v>123</v>
      </c>
      <c r="E475" s="22" t="s">
        <v>294</v>
      </c>
      <c r="F475" t="str">
        <f t="shared" si="131"/>
        <v>101736520</v>
      </c>
      <c r="G475">
        <v>0</v>
      </c>
      <c r="H475" t="str">
        <f t="shared" si="130"/>
        <v>101736521</v>
      </c>
      <c r="I475">
        <v>0</v>
      </c>
      <c r="J475">
        <v>0</v>
      </c>
    </row>
    <row r="476" spans="3:10" x14ac:dyDescent="0.25">
      <c r="C476" s="21">
        <v>1021159</v>
      </c>
      <c r="D476" s="22" t="s">
        <v>123</v>
      </c>
      <c r="E476" s="22" t="s">
        <v>259</v>
      </c>
      <c r="F476" t="str">
        <f t="shared" si="131"/>
        <v>102115920</v>
      </c>
      <c r="G476">
        <v>0</v>
      </c>
      <c r="H476" t="str">
        <f t="shared" si="130"/>
        <v>102115921</v>
      </c>
      <c r="I476">
        <v>0</v>
      </c>
      <c r="J476">
        <v>0</v>
      </c>
    </row>
    <row r="477" spans="3:10" x14ac:dyDescent="0.25">
      <c r="C477" s="21">
        <v>1017357</v>
      </c>
      <c r="D477" s="22" t="s">
        <v>202</v>
      </c>
      <c r="E477" s="22" t="s">
        <v>240</v>
      </c>
      <c r="F477" t="str">
        <f t="shared" si="131"/>
        <v>101735720</v>
      </c>
      <c r="G477">
        <v>0</v>
      </c>
      <c r="H477" t="str">
        <f t="shared" si="130"/>
        <v>101735721</v>
      </c>
      <c r="I477">
        <v>0</v>
      </c>
      <c r="J477">
        <v>0</v>
      </c>
    </row>
    <row r="478" spans="3:10" x14ac:dyDescent="0.25">
      <c r="C478" s="21">
        <v>1017357</v>
      </c>
      <c r="D478" s="22" t="s">
        <v>202</v>
      </c>
      <c r="E478" s="22" t="s">
        <v>240</v>
      </c>
      <c r="F478" t="str">
        <f t="shared" si="131"/>
        <v>101735720</v>
      </c>
      <c r="G478">
        <v>0</v>
      </c>
      <c r="H478" t="str">
        <f t="shared" si="130"/>
        <v>101735721</v>
      </c>
      <c r="I478">
        <v>0</v>
      </c>
      <c r="J478">
        <v>0</v>
      </c>
    </row>
    <row r="479" spans="3:10" x14ac:dyDescent="0.25">
      <c r="C479" s="21">
        <v>1004874</v>
      </c>
      <c r="D479" s="22" t="s">
        <v>225</v>
      </c>
      <c r="E479" s="22" t="s">
        <v>249</v>
      </c>
      <c r="F479" t="str">
        <f t="shared" si="131"/>
        <v>100487420</v>
      </c>
      <c r="G479">
        <v>0</v>
      </c>
      <c r="H479" t="str">
        <f t="shared" si="130"/>
        <v>100487421</v>
      </c>
      <c r="I479">
        <v>0</v>
      </c>
      <c r="J479">
        <v>0</v>
      </c>
    </row>
    <row r="480" spans="3:10" x14ac:dyDescent="0.25">
      <c r="C480" s="21">
        <v>1021213</v>
      </c>
      <c r="D480" s="22" t="s">
        <v>166</v>
      </c>
      <c r="E480" s="22" t="s">
        <v>255</v>
      </c>
      <c r="F480" t="str">
        <f t="shared" si="131"/>
        <v>102121320</v>
      </c>
      <c r="G480">
        <v>0</v>
      </c>
      <c r="H480" t="str">
        <f t="shared" si="130"/>
        <v>102121321</v>
      </c>
      <c r="I480">
        <v>0</v>
      </c>
      <c r="J480">
        <v>0</v>
      </c>
    </row>
    <row r="481" spans="3:10" x14ac:dyDescent="0.25">
      <c r="C481" s="21">
        <v>1006642</v>
      </c>
      <c r="D481" s="22" t="s">
        <v>220</v>
      </c>
      <c r="E481" s="22" t="s">
        <v>353</v>
      </c>
      <c r="F481" t="str">
        <f t="shared" si="131"/>
        <v>100664220</v>
      </c>
      <c r="G481">
        <v>0</v>
      </c>
      <c r="H481" t="str">
        <f t="shared" si="130"/>
        <v>100664221</v>
      </c>
      <c r="I481">
        <v>0</v>
      </c>
      <c r="J481">
        <v>0</v>
      </c>
    </row>
    <row r="482" spans="3:10" x14ac:dyDescent="0.25">
      <c r="C482" s="21">
        <v>1003656</v>
      </c>
      <c r="D482" s="22" t="s">
        <v>82</v>
      </c>
      <c r="E482" s="22" t="s">
        <v>253</v>
      </c>
      <c r="F482" t="str">
        <f t="shared" si="131"/>
        <v>100365620</v>
      </c>
      <c r="G482">
        <v>0</v>
      </c>
      <c r="H482" t="str">
        <f t="shared" si="130"/>
        <v>100365621</v>
      </c>
      <c r="I482">
        <v>0</v>
      </c>
      <c r="J482">
        <v>0</v>
      </c>
    </row>
    <row r="483" spans="3:10" x14ac:dyDescent="0.25">
      <c r="C483" s="21">
        <v>1005845</v>
      </c>
      <c r="D483" s="22" t="s">
        <v>86</v>
      </c>
      <c r="E483" s="22" t="s">
        <v>257</v>
      </c>
      <c r="F483" t="str">
        <f t="shared" si="131"/>
        <v>100584520</v>
      </c>
      <c r="G483">
        <v>0</v>
      </c>
      <c r="H483" t="str">
        <f t="shared" si="130"/>
        <v>100584521</v>
      </c>
      <c r="I483">
        <v>0</v>
      </c>
      <c r="J483">
        <v>0</v>
      </c>
    </row>
    <row r="484" spans="3:10" x14ac:dyDescent="0.25">
      <c r="C484" s="21">
        <v>1019921</v>
      </c>
      <c r="D484" s="22" t="s">
        <v>89</v>
      </c>
      <c r="E484" s="22" t="s">
        <v>259</v>
      </c>
      <c r="F484" t="str">
        <f t="shared" si="131"/>
        <v>101992120</v>
      </c>
      <c r="G484">
        <v>612</v>
      </c>
      <c r="H484" t="str">
        <f t="shared" si="130"/>
        <v>101992121</v>
      </c>
      <c r="I484">
        <v>0</v>
      </c>
      <c r="J484">
        <v>0</v>
      </c>
    </row>
    <row r="485" spans="3:10" x14ac:dyDescent="0.25">
      <c r="C485" s="21">
        <v>2007147</v>
      </c>
      <c r="D485" s="22" t="s">
        <v>109</v>
      </c>
      <c r="E485" s="22" t="s">
        <v>275</v>
      </c>
      <c r="F485" t="str">
        <f t="shared" si="131"/>
        <v>200714720</v>
      </c>
      <c r="G485">
        <v>0</v>
      </c>
      <c r="H485" t="str">
        <f t="shared" si="130"/>
        <v>200714721</v>
      </c>
      <c r="I485">
        <v>0</v>
      </c>
      <c r="J485">
        <v>0</v>
      </c>
    </row>
    <row r="486" spans="3:10" x14ac:dyDescent="0.25">
      <c r="C486" s="21">
        <v>2001386</v>
      </c>
      <c r="D486" s="22" t="s">
        <v>187</v>
      </c>
      <c r="E486" s="22" t="s">
        <v>332</v>
      </c>
      <c r="F486" t="str">
        <f t="shared" si="131"/>
        <v>200138620</v>
      </c>
      <c r="G486">
        <v>0</v>
      </c>
      <c r="H486" t="str">
        <f t="shared" si="130"/>
        <v>200138621</v>
      </c>
      <c r="I486">
        <v>0</v>
      </c>
      <c r="J486">
        <v>0</v>
      </c>
    </row>
    <row r="487" spans="3:10" x14ac:dyDescent="0.25">
      <c r="C487" s="21">
        <v>1006641</v>
      </c>
      <c r="D487" s="22" t="s">
        <v>179</v>
      </c>
      <c r="E487" s="22" t="s">
        <v>326</v>
      </c>
      <c r="F487" t="str">
        <f t="shared" si="131"/>
        <v>100664120</v>
      </c>
      <c r="G487">
        <v>50</v>
      </c>
      <c r="H487" t="str">
        <f t="shared" si="130"/>
        <v>100664121</v>
      </c>
      <c r="I487">
        <v>0</v>
      </c>
      <c r="J487">
        <v>0</v>
      </c>
    </row>
    <row r="488" spans="3:10" x14ac:dyDescent="0.25">
      <c r="C488" s="21">
        <v>1016482</v>
      </c>
      <c r="D488" s="22" t="s">
        <v>124</v>
      </c>
      <c r="E488" s="22" t="s">
        <v>251</v>
      </c>
      <c r="F488" t="str">
        <f t="shared" si="131"/>
        <v>101648220</v>
      </c>
      <c r="G488">
        <v>0</v>
      </c>
      <c r="H488" t="str">
        <f t="shared" si="130"/>
        <v>101648221</v>
      </c>
      <c r="I488">
        <v>0</v>
      </c>
      <c r="J488">
        <v>0</v>
      </c>
    </row>
    <row r="489" spans="3:10" x14ac:dyDescent="0.25">
      <c r="C489" s="21">
        <v>1020207</v>
      </c>
      <c r="D489" s="22" t="s">
        <v>192</v>
      </c>
      <c r="E489" s="22" t="s">
        <v>335</v>
      </c>
      <c r="F489" t="str">
        <f t="shared" si="131"/>
        <v>102020720</v>
      </c>
      <c r="G489">
        <v>0</v>
      </c>
      <c r="H489" t="str">
        <f t="shared" si="130"/>
        <v>102020721</v>
      </c>
      <c r="I489">
        <v>0</v>
      </c>
      <c r="J489">
        <v>0</v>
      </c>
    </row>
    <row r="490" spans="3:10" x14ac:dyDescent="0.25">
      <c r="C490" s="21">
        <v>1021217</v>
      </c>
      <c r="D490" s="22" t="s">
        <v>182</v>
      </c>
      <c r="E490" s="22" t="s">
        <v>328</v>
      </c>
      <c r="F490" t="str">
        <f t="shared" si="131"/>
        <v>102121720</v>
      </c>
      <c r="G490">
        <v>50</v>
      </c>
      <c r="H490" t="str">
        <f t="shared" si="130"/>
        <v>102121721</v>
      </c>
      <c r="I490">
        <v>0</v>
      </c>
      <c r="J490">
        <v>0</v>
      </c>
    </row>
    <row r="491" spans="3:10" x14ac:dyDescent="0.25">
      <c r="C491" s="21">
        <v>1021189</v>
      </c>
      <c r="D491" s="22" t="s">
        <v>178</v>
      </c>
      <c r="E491" s="22" t="s">
        <v>314</v>
      </c>
      <c r="F491" t="str">
        <f t="shared" si="131"/>
        <v>102118920</v>
      </c>
      <c r="G491">
        <v>0</v>
      </c>
      <c r="H491" t="str">
        <f t="shared" si="130"/>
        <v>102118921</v>
      </c>
      <c r="I491">
        <v>0</v>
      </c>
      <c r="J491">
        <v>0</v>
      </c>
    </row>
    <row r="492" spans="3:10" x14ac:dyDescent="0.25">
      <c r="C492" s="21">
        <v>2002816</v>
      </c>
      <c r="D492" s="22" t="s">
        <v>165</v>
      </c>
      <c r="E492" s="22" t="s">
        <v>254</v>
      </c>
      <c r="F492" t="str">
        <f t="shared" si="131"/>
        <v>200281620</v>
      </c>
      <c r="G492">
        <v>0</v>
      </c>
      <c r="H492" t="str">
        <f t="shared" si="130"/>
        <v>200281621</v>
      </c>
      <c r="I492">
        <v>0</v>
      </c>
      <c r="J492">
        <v>0</v>
      </c>
    </row>
    <row r="493" spans="3:10" x14ac:dyDescent="0.25">
      <c r="C493" s="21">
        <v>2004774</v>
      </c>
      <c r="D493" s="22" t="s">
        <v>194</v>
      </c>
      <c r="E493" s="22" t="s">
        <v>337</v>
      </c>
      <c r="F493" t="str">
        <f t="shared" si="131"/>
        <v>200477420</v>
      </c>
      <c r="G493">
        <v>0</v>
      </c>
      <c r="H493" t="str">
        <f t="shared" si="130"/>
        <v>200477421</v>
      </c>
      <c r="I493">
        <v>0</v>
      </c>
      <c r="J493">
        <v>0</v>
      </c>
    </row>
    <row r="494" spans="3:10" x14ac:dyDescent="0.25">
      <c r="C494" s="21">
        <v>1022027</v>
      </c>
      <c r="D494" s="22" t="s">
        <v>200</v>
      </c>
      <c r="E494" s="22" t="s">
        <v>268</v>
      </c>
      <c r="F494" t="str">
        <f t="shared" si="131"/>
        <v>102202720</v>
      </c>
      <c r="G494">
        <v>0</v>
      </c>
      <c r="H494" t="str">
        <f t="shared" si="130"/>
        <v>102202721</v>
      </c>
      <c r="I494">
        <v>0</v>
      </c>
      <c r="J494">
        <v>0</v>
      </c>
    </row>
    <row r="495" spans="3:10" x14ac:dyDescent="0.25">
      <c r="C495" s="21">
        <v>1010218</v>
      </c>
      <c r="D495" s="22" t="s">
        <v>183</v>
      </c>
      <c r="E495" s="22" t="s">
        <v>329</v>
      </c>
      <c r="F495" t="str">
        <f t="shared" si="131"/>
        <v>101021820</v>
      </c>
      <c r="G495">
        <v>0</v>
      </c>
      <c r="H495" t="str">
        <f t="shared" si="130"/>
        <v>101021821</v>
      </c>
      <c r="I495">
        <v>2520</v>
      </c>
      <c r="J495">
        <v>2</v>
      </c>
    </row>
    <row r="496" spans="3:10" x14ac:dyDescent="0.25">
      <c r="C496" s="21">
        <v>1010200</v>
      </c>
      <c r="D496" s="22" t="s">
        <v>125</v>
      </c>
      <c r="E496" s="22" t="s">
        <v>287</v>
      </c>
      <c r="F496" t="str">
        <f t="shared" si="131"/>
        <v>101020020</v>
      </c>
      <c r="G496">
        <v>0</v>
      </c>
      <c r="H496" t="str">
        <f t="shared" si="130"/>
        <v>101020021</v>
      </c>
      <c r="I496">
        <v>0</v>
      </c>
      <c r="J496">
        <v>0</v>
      </c>
    </row>
    <row r="497" spans="3:10" x14ac:dyDescent="0.25">
      <c r="C497" s="21">
        <v>2008724</v>
      </c>
      <c r="D497" s="22" t="s">
        <v>126</v>
      </c>
      <c r="E497" s="22" t="s">
        <v>288</v>
      </c>
      <c r="F497" t="str">
        <f t="shared" si="131"/>
        <v>200872420</v>
      </c>
      <c r="G497">
        <v>0</v>
      </c>
      <c r="H497" t="str">
        <f t="shared" si="130"/>
        <v>200872421</v>
      </c>
      <c r="I497">
        <v>0</v>
      </c>
      <c r="J497">
        <v>0</v>
      </c>
    </row>
    <row r="498" spans="3:10" x14ac:dyDescent="0.25">
      <c r="C498" s="21">
        <v>1017372</v>
      </c>
      <c r="D498" s="22" t="s">
        <v>90</v>
      </c>
      <c r="E498" s="22" t="s">
        <v>260</v>
      </c>
      <c r="F498" t="str">
        <f t="shared" si="131"/>
        <v>101737220</v>
      </c>
      <c r="G498">
        <v>0</v>
      </c>
      <c r="H498" t="str">
        <f t="shared" si="130"/>
        <v>101737221</v>
      </c>
      <c r="I498">
        <v>0</v>
      </c>
      <c r="J498">
        <v>0</v>
      </c>
    </row>
    <row r="499" spans="3:10" x14ac:dyDescent="0.25">
      <c r="C499" s="21">
        <v>2008024</v>
      </c>
      <c r="D499" s="22" t="s">
        <v>127</v>
      </c>
      <c r="E499" s="22" t="s">
        <v>289</v>
      </c>
      <c r="F499" t="str">
        <f t="shared" si="131"/>
        <v>200802420</v>
      </c>
      <c r="G499">
        <v>0</v>
      </c>
      <c r="H499" t="str">
        <f t="shared" si="130"/>
        <v>200802421</v>
      </c>
      <c r="I499">
        <v>0</v>
      </c>
      <c r="J499">
        <v>0</v>
      </c>
    </row>
    <row r="500" spans="3:10" x14ac:dyDescent="0.25">
      <c r="C500" s="21">
        <v>2001024</v>
      </c>
      <c r="D500" s="22" t="s">
        <v>94</v>
      </c>
      <c r="E500" s="22" t="s">
        <v>258</v>
      </c>
      <c r="F500" t="str">
        <f t="shared" si="131"/>
        <v>200102420</v>
      </c>
      <c r="G500">
        <v>0</v>
      </c>
      <c r="H500" t="str">
        <f t="shared" si="130"/>
        <v>200102421</v>
      </c>
      <c r="I500">
        <v>0</v>
      </c>
      <c r="J500">
        <v>0</v>
      </c>
    </row>
    <row r="501" spans="3:10" x14ac:dyDescent="0.25">
      <c r="C501" s="21">
        <v>1022071</v>
      </c>
      <c r="D501" s="22" t="s">
        <v>184</v>
      </c>
      <c r="E501" s="22" t="s">
        <v>324</v>
      </c>
      <c r="F501" t="str">
        <f t="shared" si="131"/>
        <v>102207120</v>
      </c>
      <c r="G501">
        <v>0</v>
      </c>
      <c r="H501" t="str">
        <f t="shared" si="130"/>
        <v>102207121</v>
      </c>
      <c r="I501">
        <v>0</v>
      </c>
      <c r="J501">
        <v>0</v>
      </c>
    </row>
    <row r="502" spans="3:10" x14ac:dyDescent="0.25">
      <c r="C502" s="21">
        <v>1008578</v>
      </c>
      <c r="D502" s="22" t="s">
        <v>128</v>
      </c>
      <c r="E502" s="22" t="s">
        <v>290</v>
      </c>
      <c r="F502" t="str">
        <f t="shared" si="131"/>
        <v>100857820</v>
      </c>
      <c r="G502">
        <v>0</v>
      </c>
      <c r="H502" t="str">
        <f t="shared" si="130"/>
        <v>100857821</v>
      </c>
      <c r="I502">
        <v>0</v>
      </c>
      <c r="J502">
        <v>0</v>
      </c>
    </row>
    <row r="503" spans="3:10" x14ac:dyDescent="0.25">
      <c r="C503" s="21">
        <v>2003051</v>
      </c>
      <c r="D503" s="22" t="s">
        <v>116</v>
      </c>
      <c r="E503" s="22" t="s">
        <v>280</v>
      </c>
      <c r="F503" t="str">
        <f t="shared" si="131"/>
        <v>200305120</v>
      </c>
      <c r="G503">
        <v>0</v>
      </c>
      <c r="H503" t="str">
        <f t="shared" si="130"/>
        <v>200305121</v>
      </c>
      <c r="I503">
        <v>0</v>
      </c>
      <c r="J503">
        <v>0</v>
      </c>
    </row>
    <row r="504" spans="3:10" x14ac:dyDescent="0.25">
      <c r="C504" s="21">
        <v>2007752</v>
      </c>
      <c r="D504" s="22" t="s">
        <v>83</v>
      </c>
      <c r="E504" s="22" t="s">
        <v>254</v>
      </c>
      <c r="F504" t="str">
        <f t="shared" si="131"/>
        <v>200775220</v>
      </c>
      <c r="G504">
        <v>0</v>
      </c>
      <c r="H504" t="str">
        <f t="shared" si="130"/>
        <v>200775221</v>
      </c>
      <c r="I504">
        <v>0</v>
      </c>
      <c r="J504">
        <v>0</v>
      </c>
    </row>
    <row r="505" spans="3:10" x14ac:dyDescent="0.25">
      <c r="C505" s="21">
        <v>1010472</v>
      </c>
      <c r="D505" s="22" t="s">
        <v>215</v>
      </c>
      <c r="E505" s="22" t="s">
        <v>349</v>
      </c>
      <c r="F505" t="str">
        <f t="shared" si="131"/>
        <v>101047220</v>
      </c>
      <c r="G505">
        <v>0</v>
      </c>
      <c r="H505" t="str">
        <f t="shared" si="130"/>
        <v>101047221</v>
      </c>
      <c r="I505">
        <v>0</v>
      </c>
      <c r="J505">
        <v>0</v>
      </c>
    </row>
    <row r="506" spans="3:10" x14ac:dyDescent="0.25">
      <c r="C506" s="21">
        <v>1022991</v>
      </c>
      <c r="D506" s="22" t="s">
        <v>230</v>
      </c>
      <c r="E506" s="22" t="s">
        <v>358</v>
      </c>
      <c r="F506" t="str">
        <f t="shared" si="131"/>
        <v>102299120</v>
      </c>
      <c r="G506">
        <v>0</v>
      </c>
      <c r="H506" t="str">
        <f t="shared" si="130"/>
        <v>102299121</v>
      </c>
      <c r="I506">
        <v>0</v>
      </c>
      <c r="J506">
        <v>0</v>
      </c>
    </row>
    <row r="507" spans="3:10" x14ac:dyDescent="0.25">
      <c r="C507" s="21">
        <v>1019920</v>
      </c>
      <c r="D507" s="22" t="s">
        <v>91</v>
      </c>
      <c r="E507" s="22" t="s">
        <v>261</v>
      </c>
      <c r="F507" t="str">
        <f t="shared" si="131"/>
        <v>101992020</v>
      </c>
      <c r="G507">
        <v>0</v>
      </c>
      <c r="H507" t="str">
        <f t="shared" si="130"/>
        <v>101992021</v>
      </c>
      <c r="I507">
        <v>0</v>
      </c>
      <c r="J507">
        <v>0</v>
      </c>
    </row>
    <row r="508" spans="3:10" x14ac:dyDescent="0.25">
      <c r="C508" s="21">
        <v>1002925</v>
      </c>
      <c r="D508" s="22" t="s">
        <v>189</v>
      </c>
      <c r="E508" s="22" t="s">
        <v>251</v>
      </c>
      <c r="F508" t="str">
        <f t="shared" si="131"/>
        <v>100292520</v>
      </c>
      <c r="G508">
        <v>76</v>
      </c>
      <c r="H508" t="str">
        <f t="shared" si="130"/>
        <v>100292521</v>
      </c>
      <c r="I508">
        <v>2304</v>
      </c>
      <c r="J508">
        <v>2</v>
      </c>
    </row>
    <row r="509" spans="3:10" x14ac:dyDescent="0.25">
      <c r="C509" s="21">
        <v>2006518</v>
      </c>
      <c r="D509" s="22" t="s">
        <v>150</v>
      </c>
      <c r="E509" s="22" t="s">
        <v>307</v>
      </c>
      <c r="F509" t="str">
        <f t="shared" si="131"/>
        <v>200651820</v>
      </c>
      <c r="G509">
        <v>0</v>
      </c>
      <c r="H509" t="str">
        <f t="shared" si="130"/>
        <v>200651821</v>
      </c>
      <c r="I509">
        <v>0</v>
      </c>
      <c r="J509">
        <v>0</v>
      </c>
    </row>
    <row r="510" spans="3:10" x14ac:dyDescent="0.25">
      <c r="C510" s="21">
        <v>1009406</v>
      </c>
      <c r="D510" s="22" t="s">
        <v>186</v>
      </c>
      <c r="E510" s="22" t="s">
        <v>331</v>
      </c>
      <c r="F510" t="str">
        <f t="shared" si="131"/>
        <v>100940620</v>
      </c>
      <c r="G510">
        <v>153</v>
      </c>
      <c r="H510" t="str">
        <f t="shared" si="130"/>
        <v>100940621</v>
      </c>
      <c r="I510">
        <v>0</v>
      </c>
      <c r="J510">
        <v>0</v>
      </c>
    </row>
    <row r="511" spans="3:10" x14ac:dyDescent="0.25">
      <c r="C511" s="21">
        <v>1010193</v>
      </c>
      <c r="D511" s="22" t="s">
        <v>68</v>
      </c>
      <c r="E511" s="22" t="s">
        <v>241</v>
      </c>
      <c r="F511" t="str">
        <f t="shared" si="131"/>
        <v>101019320</v>
      </c>
      <c r="G511">
        <v>0</v>
      </c>
      <c r="H511" t="str">
        <f t="shared" si="130"/>
        <v>101019321</v>
      </c>
      <c r="I511">
        <v>0</v>
      </c>
      <c r="J511">
        <v>0</v>
      </c>
    </row>
    <row r="512" spans="3:10" x14ac:dyDescent="0.25">
      <c r="C512" s="21">
        <v>2005692</v>
      </c>
      <c r="D512" s="22" t="s">
        <v>196</v>
      </c>
      <c r="E512" s="22" t="s">
        <v>339</v>
      </c>
      <c r="F512" t="str">
        <f t="shared" si="131"/>
        <v>200569220</v>
      </c>
      <c r="G512">
        <v>0</v>
      </c>
      <c r="H512" t="str">
        <f t="shared" si="130"/>
        <v>200569221</v>
      </c>
      <c r="I512">
        <v>0</v>
      </c>
      <c r="J512">
        <v>0</v>
      </c>
    </row>
    <row r="513" spans="3:10" x14ac:dyDescent="0.25">
      <c r="C513" s="21">
        <v>1022344</v>
      </c>
      <c r="D513" s="22" t="s">
        <v>129</v>
      </c>
      <c r="E513" s="22" t="s">
        <v>266</v>
      </c>
      <c r="F513" t="str">
        <f t="shared" si="131"/>
        <v>102234420</v>
      </c>
      <c r="G513">
        <v>0</v>
      </c>
      <c r="H513" t="str">
        <f t="shared" si="130"/>
        <v>102234421</v>
      </c>
      <c r="I513">
        <v>0</v>
      </c>
      <c r="J513">
        <v>0</v>
      </c>
    </row>
    <row r="514" spans="3:10" x14ac:dyDescent="0.25">
      <c r="C514" s="21">
        <v>1016845</v>
      </c>
      <c r="D514" s="22" t="s">
        <v>130</v>
      </c>
      <c r="E514" s="22" t="s">
        <v>251</v>
      </c>
      <c r="F514" t="str">
        <f t="shared" si="131"/>
        <v>101684520</v>
      </c>
      <c r="G514">
        <v>0</v>
      </c>
      <c r="H514" t="str">
        <f t="shared" si="130"/>
        <v>101684521</v>
      </c>
      <c r="I514">
        <v>0</v>
      </c>
      <c r="J514">
        <v>0</v>
      </c>
    </row>
    <row r="515" spans="3:10" x14ac:dyDescent="0.25">
      <c r="C515" s="21">
        <v>1009600</v>
      </c>
      <c r="D515" s="22" t="s">
        <v>95</v>
      </c>
      <c r="E515" s="22" t="s">
        <v>263</v>
      </c>
      <c r="F515" t="str">
        <f t="shared" si="131"/>
        <v>100960020</v>
      </c>
      <c r="G515">
        <v>0</v>
      </c>
      <c r="H515" t="str">
        <f t="shared" si="130"/>
        <v>100960021</v>
      </c>
      <c r="I515">
        <v>0</v>
      </c>
      <c r="J515">
        <v>0</v>
      </c>
    </row>
    <row r="516" spans="3:10" x14ac:dyDescent="0.25">
      <c r="C516" s="21">
        <v>1001008</v>
      </c>
      <c r="D516" s="22" t="s">
        <v>95</v>
      </c>
      <c r="E516" s="22" t="s">
        <v>273</v>
      </c>
      <c r="F516" t="str">
        <f t="shared" si="131"/>
        <v>100100820</v>
      </c>
      <c r="G516">
        <v>0</v>
      </c>
      <c r="H516" t="str">
        <f t="shared" si="130"/>
        <v>100100821</v>
      </c>
      <c r="I516">
        <v>0</v>
      </c>
      <c r="J516">
        <v>0</v>
      </c>
    </row>
    <row r="517" spans="3:10" x14ac:dyDescent="0.25">
      <c r="C517" s="21">
        <v>1022070</v>
      </c>
      <c r="D517" s="22" t="s">
        <v>188</v>
      </c>
      <c r="E517" s="22" t="s">
        <v>253</v>
      </c>
      <c r="F517" t="str">
        <f t="shared" si="131"/>
        <v>102207020</v>
      </c>
      <c r="G517">
        <v>0</v>
      </c>
      <c r="H517" t="str">
        <f t="shared" ref="H517:H576" si="132">C517&amp;21</f>
        <v>102207021</v>
      </c>
      <c r="I517">
        <v>0</v>
      </c>
      <c r="J517">
        <v>0</v>
      </c>
    </row>
    <row r="518" spans="3:10" x14ac:dyDescent="0.25">
      <c r="C518" s="21">
        <v>1020206</v>
      </c>
      <c r="D518" s="22" t="s">
        <v>171</v>
      </c>
      <c r="E518" s="22" t="s">
        <v>321</v>
      </c>
      <c r="F518" t="str">
        <f t="shared" ref="F518:F576" si="133">C518&amp;20</f>
        <v>102020620</v>
      </c>
      <c r="G518">
        <v>0</v>
      </c>
      <c r="H518" t="str">
        <f t="shared" si="132"/>
        <v>102020621</v>
      </c>
      <c r="I518">
        <v>0</v>
      </c>
      <c r="J518">
        <v>0</v>
      </c>
    </row>
    <row r="519" spans="3:10" x14ac:dyDescent="0.25">
      <c r="C519" s="21">
        <v>1003611</v>
      </c>
      <c r="D519" s="22" t="s">
        <v>102</v>
      </c>
      <c r="E519" s="22" t="s">
        <v>268</v>
      </c>
      <c r="F519" t="str">
        <f t="shared" si="133"/>
        <v>100361120</v>
      </c>
      <c r="G519">
        <v>50</v>
      </c>
      <c r="H519" t="str">
        <f t="shared" si="132"/>
        <v>100361121</v>
      </c>
      <c r="I519">
        <v>0</v>
      </c>
      <c r="J519">
        <v>0</v>
      </c>
    </row>
    <row r="520" spans="3:10" x14ac:dyDescent="0.25">
      <c r="C520" s="21">
        <v>2002671</v>
      </c>
      <c r="D520" s="22" t="s">
        <v>110</v>
      </c>
      <c r="E520" s="22" t="s">
        <v>276</v>
      </c>
      <c r="F520" t="str">
        <f t="shared" si="133"/>
        <v>200267120</v>
      </c>
      <c r="G520">
        <v>0</v>
      </c>
      <c r="H520" t="str">
        <f t="shared" si="132"/>
        <v>200267121</v>
      </c>
      <c r="I520">
        <v>0</v>
      </c>
      <c r="J520">
        <v>0</v>
      </c>
    </row>
    <row r="521" spans="3:10" x14ac:dyDescent="0.25">
      <c r="C521" s="21">
        <v>1004099</v>
      </c>
      <c r="D521" s="22" t="s">
        <v>173</v>
      </c>
      <c r="E521" s="22" t="s">
        <v>322</v>
      </c>
      <c r="F521" t="str">
        <f t="shared" si="133"/>
        <v>100409920</v>
      </c>
      <c r="G521">
        <v>0</v>
      </c>
      <c r="H521" t="str">
        <f t="shared" si="132"/>
        <v>100409921</v>
      </c>
      <c r="I521">
        <v>0</v>
      </c>
      <c r="J521">
        <v>0</v>
      </c>
    </row>
    <row r="522" spans="3:10" x14ac:dyDescent="0.25">
      <c r="C522" s="21">
        <v>2007753</v>
      </c>
      <c r="D522" s="22" t="s">
        <v>213</v>
      </c>
      <c r="E522" s="22" t="s">
        <v>348</v>
      </c>
      <c r="F522" t="str">
        <f t="shared" si="133"/>
        <v>200775320</v>
      </c>
      <c r="G522">
        <v>0</v>
      </c>
      <c r="H522" t="str">
        <f t="shared" si="132"/>
        <v>200775321</v>
      </c>
      <c r="I522">
        <v>0</v>
      </c>
      <c r="J522">
        <v>0</v>
      </c>
    </row>
    <row r="523" spans="3:10" x14ac:dyDescent="0.25">
      <c r="C523" s="21">
        <v>1010192</v>
      </c>
      <c r="D523" s="22" t="s">
        <v>167</v>
      </c>
      <c r="E523" s="22" t="s">
        <v>261</v>
      </c>
      <c r="F523" t="str">
        <f t="shared" si="133"/>
        <v>101019220</v>
      </c>
      <c r="G523">
        <v>76</v>
      </c>
      <c r="H523" t="str">
        <f t="shared" si="132"/>
        <v>101019221</v>
      </c>
      <c r="I523">
        <v>0</v>
      </c>
      <c r="J523">
        <v>0</v>
      </c>
    </row>
    <row r="524" spans="3:10" x14ac:dyDescent="0.25">
      <c r="C524" s="21">
        <v>1005493</v>
      </c>
      <c r="D524" s="22" t="s">
        <v>131</v>
      </c>
      <c r="E524" s="22" t="s">
        <v>291</v>
      </c>
      <c r="F524" t="str">
        <f t="shared" si="133"/>
        <v>100549320</v>
      </c>
      <c r="G524">
        <v>306</v>
      </c>
      <c r="H524" t="str">
        <f t="shared" si="132"/>
        <v>100549321</v>
      </c>
      <c r="I524">
        <v>2952</v>
      </c>
      <c r="J524">
        <v>3</v>
      </c>
    </row>
    <row r="525" spans="3:10" x14ac:dyDescent="0.25">
      <c r="C525" s="21">
        <v>1016508</v>
      </c>
      <c r="D525" s="22" t="s">
        <v>203</v>
      </c>
      <c r="E525" s="22" t="s">
        <v>343</v>
      </c>
      <c r="F525" t="str">
        <f t="shared" si="133"/>
        <v>101650820</v>
      </c>
      <c r="G525">
        <v>0</v>
      </c>
      <c r="H525" t="str">
        <f t="shared" si="132"/>
        <v>101650821</v>
      </c>
      <c r="I525">
        <v>0</v>
      </c>
      <c r="J525">
        <v>0</v>
      </c>
    </row>
    <row r="526" spans="3:10" x14ac:dyDescent="0.25">
      <c r="C526" s="21">
        <v>1010215</v>
      </c>
      <c r="D526" s="22" t="s">
        <v>177</v>
      </c>
      <c r="E526" s="22" t="s">
        <v>325</v>
      </c>
      <c r="F526" t="str">
        <f t="shared" si="133"/>
        <v>101021520</v>
      </c>
      <c r="G526">
        <v>0</v>
      </c>
      <c r="H526" t="str">
        <f t="shared" si="132"/>
        <v>101021521</v>
      </c>
      <c r="I526">
        <v>1008</v>
      </c>
      <c r="J526">
        <v>0</v>
      </c>
    </row>
    <row r="527" spans="3:10" x14ac:dyDescent="0.25">
      <c r="C527" s="21">
        <v>2007282</v>
      </c>
      <c r="D527" s="22" t="s">
        <v>152</v>
      </c>
      <c r="E527" s="22" t="s">
        <v>309</v>
      </c>
      <c r="F527" t="str">
        <f t="shared" si="133"/>
        <v>200728220</v>
      </c>
      <c r="G527">
        <v>612</v>
      </c>
      <c r="H527" t="str">
        <f t="shared" si="132"/>
        <v>200728221</v>
      </c>
      <c r="I527">
        <v>0</v>
      </c>
      <c r="J527">
        <v>0</v>
      </c>
    </row>
    <row r="528" spans="3:10" x14ac:dyDescent="0.25">
      <c r="C528" s="21">
        <v>1022992</v>
      </c>
      <c r="D528" s="22" t="s">
        <v>426</v>
      </c>
      <c r="E528" s="22" t="s">
        <v>427</v>
      </c>
      <c r="F528" t="str">
        <f t="shared" si="133"/>
        <v>102299220</v>
      </c>
      <c r="G528">
        <v>0</v>
      </c>
      <c r="H528" t="str">
        <f t="shared" si="132"/>
        <v>102299221</v>
      </c>
      <c r="I528">
        <v>0</v>
      </c>
      <c r="J528">
        <v>0</v>
      </c>
    </row>
    <row r="529" spans="3:10" x14ac:dyDescent="0.25">
      <c r="C529" s="21">
        <v>2007547</v>
      </c>
      <c r="D529" s="22" t="s">
        <v>96</v>
      </c>
      <c r="E529" s="22" t="s">
        <v>236</v>
      </c>
      <c r="F529" t="str">
        <f t="shared" si="133"/>
        <v>200754720</v>
      </c>
      <c r="G529">
        <v>0</v>
      </c>
      <c r="H529" t="str">
        <f t="shared" si="132"/>
        <v>200754721</v>
      </c>
      <c r="I529">
        <v>0</v>
      </c>
      <c r="J529">
        <v>0</v>
      </c>
    </row>
    <row r="530" spans="3:10" x14ac:dyDescent="0.25">
      <c r="C530" s="21">
        <v>1014899</v>
      </c>
      <c r="D530" s="22" t="s">
        <v>69</v>
      </c>
      <c r="E530" s="22" t="s">
        <v>242</v>
      </c>
      <c r="F530" t="str">
        <f t="shared" si="133"/>
        <v>101489920</v>
      </c>
      <c r="G530">
        <v>0</v>
      </c>
      <c r="H530" t="str">
        <f t="shared" si="132"/>
        <v>101489921</v>
      </c>
      <c r="I530">
        <v>0</v>
      </c>
      <c r="J530">
        <v>0</v>
      </c>
    </row>
    <row r="531" spans="3:10" x14ac:dyDescent="0.25">
      <c r="C531" s="21">
        <v>2008025</v>
      </c>
      <c r="D531" s="22" t="s">
        <v>146</v>
      </c>
      <c r="E531" s="22" t="s">
        <v>302</v>
      </c>
      <c r="F531" t="str">
        <f t="shared" si="133"/>
        <v>200802520</v>
      </c>
      <c r="G531">
        <v>0</v>
      </c>
      <c r="H531" t="str">
        <f t="shared" si="132"/>
        <v>200802521</v>
      </c>
      <c r="I531">
        <v>0</v>
      </c>
      <c r="J531">
        <v>0</v>
      </c>
    </row>
    <row r="532" spans="3:10" x14ac:dyDescent="0.25">
      <c r="C532" s="21">
        <v>2007754</v>
      </c>
      <c r="D532" s="22" t="s">
        <v>138</v>
      </c>
      <c r="E532" s="22" t="s">
        <v>298</v>
      </c>
      <c r="F532" t="str">
        <f t="shared" si="133"/>
        <v>200775420</v>
      </c>
      <c r="G532">
        <v>0</v>
      </c>
      <c r="H532" t="str">
        <f t="shared" si="132"/>
        <v>200775421</v>
      </c>
      <c r="I532">
        <v>0</v>
      </c>
      <c r="J532">
        <v>0</v>
      </c>
    </row>
    <row r="533" spans="3:10" x14ac:dyDescent="0.25">
      <c r="C533" s="21">
        <v>1015654</v>
      </c>
      <c r="D533" s="22" t="s">
        <v>159</v>
      </c>
      <c r="E533" s="22" t="s">
        <v>314</v>
      </c>
      <c r="F533" t="str">
        <f t="shared" si="133"/>
        <v>101565420</v>
      </c>
      <c r="G533">
        <v>50</v>
      </c>
      <c r="H533" t="str">
        <f t="shared" si="132"/>
        <v>101565421</v>
      </c>
      <c r="I533">
        <v>3168</v>
      </c>
      <c r="J533">
        <v>3</v>
      </c>
    </row>
    <row r="534" spans="3:10" x14ac:dyDescent="0.25">
      <c r="C534" s="21">
        <v>2003628</v>
      </c>
      <c r="D534" s="22" t="s">
        <v>232</v>
      </c>
      <c r="E534" s="22" t="s">
        <v>359</v>
      </c>
      <c r="F534" t="str">
        <f t="shared" si="133"/>
        <v>200362820</v>
      </c>
      <c r="G534">
        <v>0</v>
      </c>
      <c r="H534" t="str">
        <f t="shared" si="132"/>
        <v>200362821</v>
      </c>
      <c r="I534">
        <v>0</v>
      </c>
      <c r="J534">
        <v>0</v>
      </c>
    </row>
    <row r="535" spans="3:10" x14ac:dyDescent="0.25">
      <c r="C535" s="21">
        <v>2001996</v>
      </c>
      <c r="D535" s="22" t="s">
        <v>185</v>
      </c>
      <c r="E535" s="22" t="s">
        <v>330</v>
      </c>
      <c r="F535" t="str">
        <f t="shared" si="133"/>
        <v>200199620</v>
      </c>
      <c r="G535">
        <v>0</v>
      </c>
      <c r="H535" t="str">
        <f t="shared" si="132"/>
        <v>200199621</v>
      </c>
      <c r="I535">
        <v>0</v>
      </c>
      <c r="J535">
        <v>0</v>
      </c>
    </row>
    <row r="536" spans="3:10" x14ac:dyDescent="0.25">
      <c r="C536" s="21">
        <v>2008728</v>
      </c>
      <c r="D536" s="22" t="s">
        <v>205</v>
      </c>
      <c r="E536" s="22" t="s">
        <v>344</v>
      </c>
      <c r="F536" t="str">
        <f t="shared" si="133"/>
        <v>200872820</v>
      </c>
      <c r="G536">
        <v>0</v>
      </c>
      <c r="H536" t="str">
        <f t="shared" si="132"/>
        <v>200872821</v>
      </c>
      <c r="I536">
        <v>0</v>
      </c>
      <c r="J536">
        <v>0</v>
      </c>
    </row>
    <row r="537" spans="3:10" x14ac:dyDescent="0.25">
      <c r="C537" s="21">
        <v>1016478</v>
      </c>
      <c r="D537" s="22" t="s">
        <v>198</v>
      </c>
      <c r="E537" s="22" t="s">
        <v>251</v>
      </c>
      <c r="F537" t="str">
        <f t="shared" si="133"/>
        <v>101647820</v>
      </c>
      <c r="G537">
        <v>50</v>
      </c>
      <c r="H537" t="str">
        <f t="shared" si="132"/>
        <v>101647821</v>
      </c>
      <c r="I537">
        <v>720</v>
      </c>
      <c r="J537">
        <v>0</v>
      </c>
    </row>
    <row r="538" spans="3:10" x14ac:dyDescent="0.25">
      <c r="C538" s="21">
        <v>1019929</v>
      </c>
      <c r="D538" s="22" t="s">
        <v>423</v>
      </c>
      <c r="E538" s="22" t="s">
        <v>255</v>
      </c>
      <c r="F538" t="str">
        <f t="shared" si="133"/>
        <v>101992920</v>
      </c>
      <c r="G538">
        <v>0</v>
      </c>
      <c r="H538" t="str">
        <f t="shared" si="132"/>
        <v>101992921</v>
      </c>
      <c r="I538">
        <v>0</v>
      </c>
      <c r="J538">
        <v>0</v>
      </c>
    </row>
    <row r="539" spans="3:10" x14ac:dyDescent="0.25">
      <c r="C539" s="21">
        <v>2005407</v>
      </c>
      <c r="D539" s="22" t="s">
        <v>208</v>
      </c>
      <c r="E539" s="22" t="s">
        <v>346</v>
      </c>
      <c r="F539" t="str">
        <f t="shared" si="133"/>
        <v>200540720</v>
      </c>
      <c r="G539">
        <v>0</v>
      </c>
      <c r="H539" t="str">
        <f t="shared" si="132"/>
        <v>200540721</v>
      </c>
      <c r="I539">
        <v>0</v>
      </c>
      <c r="J539">
        <v>0</v>
      </c>
    </row>
    <row r="540" spans="3:10" x14ac:dyDescent="0.25">
      <c r="C540" s="21">
        <v>2007548</v>
      </c>
      <c r="D540" s="22" t="s">
        <v>70</v>
      </c>
      <c r="E540" s="22" t="s">
        <v>243</v>
      </c>
      <c r="F540" t="str">
        <f t="shared" si="133"/>
        <v>200754820</v>
      </c>
      <c r="G540">
        <v>0</v>
      </c>
      <c r="H540" t="str">
        <f t="shared" si="132"/>
        <v>200754821</v>
      </c>
      <c r="I540">
        <v>0</v>
      </c>
      <c r="J540">
        <v>0</v>
      </c>
    </row>
    <row r="541" spans="3:10" x14ac:dyDescent="0.25">
      <c r="C541" s="21">
        <v>1011520</v>
      </c>
      <c r="D541" s="22" t="s">
        <v>153</v>
      </c>
      <c r="E541" s="22" t="s">
        <v>272</v>
      </c>
      <c r="F541" t="str">
        <f t="shared" si="133"/>
        <v>101152020</v>
      </c>
      <c r="G541">
        <v>0</v>
      </c>
      <c r="H541" t="str">
        <f t="shared" si="132"/>
        <v>101152021</v>
      </c>
      <c r="I541">
        <v>0</v>
      </c>
      <c r="J541">
        <v>0</v>
      </c>
    </row>
    <row r="542" spans="3:10" x14ac:dyDescent="0.25">
      <c r="C542" s="21">
        <v>2006520</v>
      </c>
      <c r="D542" s="22" t="s">
        <v>92</v>
      </c>
      <c r="E542" s="22" t="s">
        <v>300</v>
      </c>
      <c r="F542" t="str">
        <f t="shared" si="133"/>
        <v>200652020</v>
      </c>
      <c r="G542">
        <v>612</v>
      </c>
      <c r="H542" t="str">
        <f t="shared" si="132"/>
        <v>200652021</v>
      </c>
      <c r="I542">
        <v>0</v>
      </c>
      <c r="J542">
        <v>0</v>
      </c>
    </row>
    <row r="543" spans="3:10" x14ac:dyDescent="0.25">
      <c r="C543" s="21">
        <v>1017384</v>
      </c>
      <c r="D543" s="22" t="s">
        <v>92</v>
      </c>
      <c r="E543" s="22" t="s">
        <v>262</v>
      </c>
      <c r="F543" t="str">
        <f t="shared" si="133"/>
        <v>101738420</v>
      </c>
      <c r="G543">
        <v>612</v>
      </c>
      <c r="H543" t="str">
        <f t="shared" si="132"/>
        <v>101738421</v>
      </c>
      <c r="I543">
        <v>0</v>
      </c>
      <c r="J543">
        <v>0</v>
      </c>
    </row>
    <row r="544" spans="3:10" x14ac:dyDescent="0.25">
      <c r="C544" s="21">
        <v>1007614</v>
      </c>
      <c r="D544" s="22" t="s">
        <v>92</v>
      </c>
      <c r="E544" s="22" t="s">
        <v>301</v>
      </c>
      <c r="F544" t="str">
        <f t="shared" si="133"/>
        <v>100761420</v>
      </c>
      <c r="G544">
        <v>306</v>
      </c>
      <c r="H544" t="str">
        <f t="shared" si="132"/>
        <v>100761421</v>
      </c>
      <c r="I544">
        <v>0</v>
      </c>
      <c r="J544">
        <v>0</v>
      </c>
    </row>
    <row r="545" spans="3:10" x14ac:dyDescent="0.25">
      <c r="C545" s="21">
        <v>1021215</v>
      </c>
      <c r="D545" s="22" t="s">
        <v>97</v>
      </c>
      <c r="E545" s="22" t="s">
        <v>240</v>
      </c>
      <c r="F545" t="str">
        <f t="shared" si="133"/>
        <v>102121520</v>
      </c>
      <c r="G545">
        <v>0</v>
      </c>
      <c r="H545" t="str">
        <f t="shared" si="132"/>
        <v>102121521</v>
      </c>
      <c r="I545">
        <v>0</v>
      </c>
      <c r="J545">
        <v>0</v>
      </c>
    </row>
    <row r="546" spans="3:10" x14ac:dyDescent="0.25">
      <c r="C546" s="21">
        <v>1020975</v>
      </c>
      <c r="D546" s="22" t="s">
        <v>97</v>
      </c>
      <c r="E546" s="22" t="s">
        <v>264</v>
      </c>
      <c r="F546" t="str">
        <f t="shared" si="133"/>
        <v>102097520</v>
      </c>
      <c r="G546">
        <v>0</v>
      </c>
      <c r="H546" t="str">
        <f t="shared" si="132"/>
        <v>102097521</v>
      </c>
      <c r="I546">
        <v>0</v>
      </c>
      <c r="J546">
        <v>0</v>
      </c>
    </row>
    <row r="547" spans="3:10" x14ac:dyDescent="0.25">
      <c r="C547" s="21">
        <v>2001192</v>
      </c>
      <c r="D547" s="22" t="s">
        <v>71</v>
      </c>
      <c r="E547" s="22" t="s">
        <v>244</v>
      </c>
      <c r="F547" t="str">
        <f t="shared" si="133"/>
        <v>200119220</v>
      </c>
      <c r="G547">
        <v>0</v>
      </c>
      <c r="H547" t="str">
        <f t="shared" si="132"/>
        <v>200119221</v>
      </c>
      <c r="I547">
        <v>0</v>
      </c>
      <c r="J547">
        <v>0</v>
      </c>
    </row>
    <row r="548" spans="3:10" x14ac:dyDescent="0.25">
      <c r="C548" s="21">
        <v>1017496</v>
      </c>
      <c r="D548" s="22" t="s">
        <v>172</v>
      </c>
      <c r="E548" s="22" t="s">
        <v>255</v>
      </c>
      <c r="F548" t="str">
        <f t="shared" si="133"/>
        <v>101749620</v>
      </c>
      <c r="G548">
        <v>76</v>
      </c>
      <c r="H548" t="str">
        <f t="shared" si="132"/>
        <v>101749621</v>
      </c>
      <c r="I548">
        <v>864</v>
      </c>
      <c r="J548">
        <v>0</v>
      </c>
    </row>
    <row r="549" spans="3:10" x14ac:dyDescent="0.25">
      <c r="C549" s="21">
        <v>1021216</v>
      </c>
      <c r="D549" s="22" t="s">
        <v>233</v>
      </c>
      <c r="E549" s="22" t="s">
        <v>360</v>
      </c>
      <c r="F549" t="str">
        <f t="shared" si="133"/>
        <v>102121620</v>
      </c>
      <c r="G549">
        <v>0</v>
      </c>
      <c r="H549" t="str">
        <f t="shared" si="132"/>
        <v>102121621</v>
      </c>
      <c r="I549">
        <v>0</v>
      </c>
      <c r="J549">
        <v>0</v>
      </c>
    </row>
    <row r="550" spans="3:10" x14ac:dyDescent="0.25">
      <c r="C550" s="21">
        <v>1014896</v>
      </c>
      <c r="D550" s="22" t="s">
        <v>155</v>
      </c>
      <c r="E550" s="22" t="s">
        <v>311</v>
      </c>
      <c r="F550" t="str">
        <f t="shared" si="133"/>
        <v>101489620</v>
      </c>
      <c r="G550">
        <v>0</v>
      </c>
      <c r="H550" t="str">
        <f t="shared" si="132"/>
        <v>101489621</v>
      </c>
      <c r="I550">
        <v>0</v>
      </c>
      <c r="J550">
        <v>0</v>
      </c>
    </row>
    <row r="551" spans="3:10" x14ac:dyDescent="0.25">
      <c r="C551" s="21">
        <v>2007663</v>
      </c>
      <c r="D551" s="22" t="s">
        <v>199</v>
      </c>
      <c r="E551" s="22" t="s">
        <v>341</v>
      </c>
      <c r="F551" t="str">
        <f t="shared" si="133"/>
        <v>200766320</v>
      </c>
      <c r="G551">
        <v>0</v>
      </c>
      <c r="H551" t="str">
        <f t="shared" si="132"/>
        <v>200766321</v>
      </c>
      <c r="I551">
        <v>0</v>
      </c>
      <c r="J551">
        <v>0</v>
      </c>
    </row>
    <row r="552" spans="3:10" x14ac:dyDescent="0.25">
      <c r="C552" s="21">
        <v>1001117</v>
      </c>
      <c r="D552" s="22" t="s">
        <v>134</v>
      </c>
      <c r="E552" s="22" t="s">
        <v>253</v>
      </c>
      <c r="F552" t="str">
        <f t="shared" si="133"/>
        <v>100111720</v>
      </c>
      <c r="G552">
        <v>0</v>
      </c>
      <c r="H552" t="str">
        <f t="shared" si="132"/>
        <v>100111721</v>
      </c>
      <c r="I552">
        <v>0</v>
      </c>
      <c r="J552">
        <v>0</v>
      </c>
    </row>
    <row r="553" spans="3:10" x14ac:dyDescent="0.25">
      <c r="C553" s="21">
        <v>1022069</v>
      </c>
      <c r="D553" s="22" t="s">
        <v>111</v>
      </c>
      <c r="E553" s="22" t="s">
        <v>305</v>
      </c>
      <c r="F553" t="str">
        <f t="shared" si="133"/>
        <v>102206920</v>
      </c>
      <c r="G553">
        <v>0</v>
      </c>
      <c r="H553" t="str">
        <f t="shared" si="132"/>
        <v>102206921</v>
      </c>
      <c r="I553">
        <v>0</v>
      </c>
      <c r="J553">
        <v>0</v>
      </c>
    </row>
    <row r="554" spans="3:10" x14ac:dyDescent="0.25">
      <c r="C554" s="21">
        <v>2003047</v>
      </c>
      <c r="D554" s="22" t="s">
        <v>111</v>
      </c>
      <c r="E554" s="22" t="s">
        <v>277</v>
      </c>
      <c r="F554" t="str">
        <f t="shared" si="133"/>
        <v>200304720</v>
      </c>
      <c r="G554">
        <v>0</v>
      </c>
      <c r="H554" t="str">
        <f t="shared" si="132"/>
        <v>200304721</v>
      </c>
      <c r="I554">
        <v>0</v>
      </c>
      <c r="J554">
        <v>0</v>
      </c>
    </row>
    <row r="555" spans="3:10" x14ac:dyDescent="0.25">
      <c r="C555" s="21">
        <v>2008036</v>
      </c>
      <c r="D555" s="22" t="s">
        <v>195</v>
      </c>
      <c r="E555" s="22" t="s">
        <v>338</v>
      </c>
      <c r="F555" t="str">
        <f t="shared" si="133"/>
        <v>200803620</v>
      </c>
      <c r="G555">
        <v>153</v>
      </c>
      <c r="H555" t="str">
        <f t="shared" si="132"/>
        <v>200803621</v>
      </c>
      <c r="I555">
        <v>0</v>
      </c>
      <c r="J555">
        <v>0</v>
      </c>
    </row>
    <row r="556" spans="3:10" x14ac:dyDescent="0.25">
      <c r="C556" s="21">
        <v>1016843</v>
      </c>
      <c r="D556" s="22" t="s">
        <v>197</v>
      </c>
      <c r="E556" s="22" t="s">
        <v>340</v>
      </c>
      <c r="F556" t="str">
        <f t="shared" si="133"/>
        <v>101684320</v>
      </c>
      <c r="G556">
        <v>0</v>
      </c>
      <c r="H556" t="str">
        <f t="shared" si="132"/>
        <v>101684321</v>
      </c>
      <c r="I556">
        <v>0</v>
      </c>
      <c r="J556">
        <v>0</v>
      </c>
    </row>
    <row r="557" spans="3:10" x14ac:dyDescent="0.25">
      <c r="C557" s="21">
        <v>1017555</v>
      </c>
      <c r="D557" s="22" t="s">
        <v>132</v>
      </c>
      <c r="E557" s="22" t="s">
        <v>292</v>
      </c>
      <c r="F557" t="str">
        <f t="shared" si="133"/>
        <v>101755520</v>
      </c>
      <c r="G557">
        <v>0</v>
      </c>
      <c r="H557" t="str">
        <f t="shared" si="132"/>
        <v>101755521</v>
      </c>
      <c r="I557">
        <v>1800</v>
      </c>
      <c r="J557">
        <v>1</v>
      </c>
    </row>
    <row r="558" spans="3:10" x14ac:dyDescent="0.25">
      <c r="C558" s="21">
        <v>2007549</v>
      </c>
      <c r="D558" s="22" t="s">
        <v>72</v>
      </c>
      <c r="E558" s="22" t="s">
        <v>244</v>
      </c>
      <c r="F558" t="str">
        <f t="shared" si="133"/>
        <v>200754920</v>
      </c>
      <c r="G558">
        <v>0</v>
      </c>
      <c r="H558" t="str">
        <f t="shared" si="132"/>
        <v>200754921</v>
      </c>
      <c r="I558">
        <v>0</v>
      </c>
      <c r="J558">
        <v>0</v>
      </c>
    </row>
    <row r="559" spans="3:10" x14ac:dyDescent="0.25">
      <c r="C559" s="21">
        <v>1022068</v>
      </c>
      <c r="D559" s="22" t="s">
        <v>112</v>
      </c>
      <c r="E559" s="22" t="s">
        <v>251</v>
      </c>
      <c r="F559" t="str">
        <f t="shared" si="133"/>
        <v>102206820</v>
      </c>
      <c r="G559">
        <v>0</v>
      </c>
      <c r="H559" t="str">
        <f t="shared" si="132"/>
        <v>102206821</v>
      </c>
      <c r="I559">
        <v>0</v>
      </c>
      <c r="J559">
        <v>0</v>
      </c>
    </row>
    <row r="560" spans="3:10" x14ac:dyDescent="0.25">
      <c r="C560" s="21">
        <v>1022218</v>
      </c>
      <c r="D560" s="22" t="s">
        <v>223</v>
      </c>
      <c r="E560" s="22" t="s">
        <v>355</v>
      </c>
      <c r="F560" t="str">
        <f t="shared" si="133"/>
        <v>102221820</v>
      </c>
      <c r="G560">
        <v>50</v>
      </c>
      <c r="H560" t="str">
        <f t="shared" si="132"/>
        <v>102221821</v>
      </c>
      <c r="I560">
        <v>0</v>
      </c>
      <c r="J560">
        <v>0</v>
      </c>
    </row>
    <row r="561" spans="3:10" x14ac:dyDescent="0.25">
      <c r="C561" s="21">
        <v>1001310</v>
      </c>
      <c r="D561" s="22" t="s">
        <v>98</v>
      </c>
      <c r="E561" s="22" t="s">
        <v>265</v>
      </c>
      <c r="F561" t="str">
        <f t="shared" si="133"/>
        <v>100131020</v>
      </c>
      <c r="G561">
        <v>0</v>
      </c>
      <c r="H561" t="str">
        <f t="shared" si="132"/>
        <v>100131021</v>
      </c>
      <c r="I561">
        <v>0</v>
      </c>
      <c r="J561">
        <v>0</v>
      </c>
    </row>
    <row r="562" spans="3:10" x14ac:dyDescent="0.25">
      <c r="C562" s="21">
        <v>1016504</v>
      </c>
      <c r="D562" s="22" t="s">
        <v>161</v>
      </c>
      <c r="E562" s="22" t="s">
        <v>315</v>
      </c>
      <c r="F562" t="str">
        <f t="shared" si="133"/>
        <v>101650420</v>
      </c>
      <c r="G562">
        <v>0</v>
      </c>
      <c r="H562" t="str">
        <f t="shared" si="132"/>
        <v>101650421</v>
      </c>
      <c r="I562">
        <v>0</v>
      </c>
      <c r="J562">
        <v>0</v>
      </c>
    </row>
    <row r="563" spans="3:10" x14ac:dyDescent="0.25">
      <c r="C563" s="21">
        <v>1019919</v>
      </c>
      <c r="D563" s="22" t="s">
        <v>229</v>
      </c>
      <c r="E563" s="22" t="s">
        <v>357</v>
      </c>
      <c r="F563" t="str">
        <f t="shared" si="133"/>
        <v>101991920</v>
      </c>
      <c r="G563">
        <v>0</v>
      </c>
      <c r="H563" t="str">
        <f t="shared" si="132"/>
        <v>101991921</v>
      </c>
      <c r="I563">
        <v>0</v>
      </c>
      <c r="J563">
        <v>0</v>
      </c>
    </row>
    <row r="564" spans="3:10" x14ac:dyDescent="0.25">
      <c r="C564" s="21">
        <v>1012634</v>
      </c>
      <c r="D564" s="22" t="s">
        <v>168</v>
      </c>
      <c r="E564" s="22" t="s">
        <v>261</v>
      </c>
      <c r="F564" t="str">
        <f t="shared" si="133"/>
        <v>101263420</v>
      </c>
      <c r="G564">
        <v>76</v>
      </c>
      <c r="H564" t="str">
        <f t="shared" si="132"/>
        <v>101263421</v>
      </c>
      <c r="I564">
        <v>0</v>
      </c>
      <c r="J564">
        <v>0</v>
      </c>
    </row>
    <row r="565" spans="3:10" x14ac:dyDescent="0.25">
      <c r="C565" s="21">
        <v>1021327</v>
      </c>
      <c r="D565" s="22" t="s">
        <v>113</v>
      </c>
      <c r="E565" s="22" t="s">
        <v>278</v>
      </c>
      <c r="F565" t="str">
        <f t="shared" si="133"/>
        <v>102132720</v>
      </c>
      <c r="G565">
        <v>0</v>
      </c>
      <c r="H565" t="str">
        <f t="shared" si="132"/>
        <v>102132721</v>
      </c>
      <c r="I565">
        <v>0</v>
      </c>
      <c r="J565">
        <v>0</v>
      </c>
    </row>
    <row r="566" spans="3:10" x14ac:dyDescent="0.25">
      <c r="C566" s="21">
        <v>1000013</v>
      </c>
      <c r="D566" s="22" t="s">
        <v>191</v>
      </c>
      <c r="E566" s="22" t="s">
        <v>334</v>
      </c>
      <c r="F566" t="str">
        <f t="shared" si="133"/>
        <v>100001320</v>
      </c>
      <c r="G566">
        <v>0</v>
      </c>
      <c r="H566" t="str">
        <f t="shared" si="132"/>
        <v>100001321</v>
      </c>
      <c r="I566">
        <v>3384</v>
      </c>
      <c r="J566">
        <v>4</v>
      </c>
    </row>
    <row r="567" spans="3:10" x14ac:dyDescent="0.25">
      <c r="C567" s="21">
        <v>1006966</v>
      </c>
      <c r="D567" s="22" t="s">
        <v>216</v>
      </c>
      <c r="E567" s="22" t="s">
        <v>350</v>
      </c>
      <c r="F567" t="str">
        <f t="shared" si="133"/>
        <v>100696620</v>
      </c>
      <c r="G567">
        <v>0</v>
      </c>
      <c r="H567" t="str">
        <f t="shared" si="132"/>
        <v>100696621</v>
      </c>
      <c r="I567">
        <v>0</v>
      </c>
      <c r="J567">
        <v>0</v>
      </c>
    </row>
    <row r="568" spans="3:10" x14ac:dyDescent="0.25">
      <c r="C568" s="21">
        <v>1004328</v>
      </c>
      <c r="D568" s="22" t="s">
        <v>224</v>
      </c>
      <c r="E568" s="22" t="s">
        <v>356</v>
      </c>
      <c r="F568" t="str">
        <f t="shared" si="133"/>
        <v>100432820</v>
      </c>
      <c r="G568">
        <v>0</v>
      </c>
      <c r="H568" t="str">
        <f t="shared" si="132"/>
        <v>100432821</v>
      </c>
      <c r="I568">
        <v>0</v>
      </c>
      <c r="J568">
        <v>0</v>
      </c>
    </row>
    <row r="569" spans="3:10" x14ac:dyDescent="0.25">
      <c r="C569" s="21">
        <v>2007707</v>
      </c>
      <c r="D569" s="22" t="s">
        <v>157</v>
      </c>
      <c r="E569" s="22" t="s">
        <v>312</v>
      </c>
      <c r="F569" t="str">
        <f t="shared" si="133"/>
        <v>200770720</v>
      </c>
      <c r="G569">
        <v>0</v>
      </c>
      <c r="H569" t="str">
        <f t="shared" si="132"/>
        <v>200770721</v>
      </c>
      <c r="I569">
        <v>0</v>
      </c>
      <c r="J569">
        <v>0</v>
      </c>
    </row>
    <row r="570" spans="3:10" x14ac:dyDescent="0.25">
      <c r="C570" s="21">
        <v>1022029</v>
      </c>
      <c r="D570" s="22" t="s">
        <v>133</v>
      </c>
      <c r="E570" s="22" t="s">
        <v>293</v>
      </c>
      <c r="F570" t="str">
        <f t="shared" si="133"/>
        <v>102202920</v>
      </c>
      <c r="G570">
        <v>0</v>
      </c>
      <c r="H570" t="str">
        <f t="shared" si="132"/>
        <v>102202921</v>
      </c>
      <c r="I570">
        <v>0</v>
      </c>
      <c r="J570">
        <v>0</v>
      </c>
    </row>
    <row r="571" spans="3:10" x14ac:dyDescent="0.25">
      <c r="C571" s="21">
        <v>1020164</v>
      </c>
      <c r="D571" s="22" t="s">
        <v>73</v>
      </c>
      <c r="E571" s="22" t="s">
        <v>245</v>
      </c>
      <c r="F571" t="str">
        <f t="shared" si="133"/>
        <v>102016420</v>
      </c>
      <c r="G571">
        <v>0</v>
      </c>
      <c r="H571" t="str">
        <f t="shared" si="132"/>
        <v>102016421</v>
      </c>
      <c r="I571">
        <v>0</v>
      </c>
      <c r="J571">
        <v>0</v>
      </c>
    </row>
    <row r="572" spans="3:10" x14ac:dyDescent="0.25">
      <c r="C572" s="21">
        <v>2007772</v>
      </c>
      <c r="D572" s="22" t="s">
        <v>209</v>
      </c>
      <c r="E572" s="22" t="s">
        <v>347</v>
      </c>
      <c r="F572" t="str">
        <f t="shared" si="133"/>
        <v>200777220</v>
      </c>
      <c r="G572">
        <v>0</v>
      </c>
      <c r="H572" t="str">
        <f t="shared" si="132"/>
        <v>200777221</v>
      </c>
      <c r="I572">
        <v>0</v>
      </c>
      <c r="J572">
        <v>0</v>
      </c>
    </row>
    <row r="573" spans="3:10" x14ac:dyDescent="0.25">
      <c r="C573" s="21">
        <v>1021158</v>
      </c>
      <c r="D573" s="22" t="s">
        <v>226</v>
      </c>
      <c r="E573" s="22" t="s">
        <v>252</v>
      </c>
      <c r="F573" t="str">
        <f t="shared" si="133"/>
        <v>102115820</v>
      </c>
      <c r="G573">
        <v>0</v>
      </c>
      <c r="H573" t="str">
        <f t="shared" si="132"/>
        <v>102115821</v>
      </c>
      <c r="I573">
        <v>0</v>
      </c>
      <c r="J573">
        <v>0</v>
      </c>
    </row>
    <row r="574" spans="3:10" x14ac:dyDescent="0.25">
      <c r="C574" s="21">
        <v>1003948</v>
      </c>
      <c r="D574" s="22" t="s">
        <v>227</v>
      </c>
      <c r="E574" s="22" t="s">
        <v>251</v>
      </c>
      <c r="F574" t="str">
        <f t="shared" si="133"/>
        <v>100394820</v>
      </c>
      <c r="G574">
        <v>0</v>
      </c>
      <c r="H574" t="str">
        <f t="shared" si="132"/>
        <v>100394821</v>
      </c>
      <c r="I574">
        <v>1944</v>
      </c>
      <c r="J574">
        <v>1</v>
      </c>
    </row>
    <row r="575" spans="3:10" x14ac:dyDescent="0.25">
      <c r="C575" s="21">
        <v>2007725</v>
      </c>
      <c r="D575" s="22" t="s">
        <v>156</v>
      </c>
      <c r="E575" s="22" t="s">
        <v>244</v>
      </c>
      <c r="F575" t="str">
        <f t="shared" si="133"/>
        <v>200772520</v>
      </c>
      <c r="G575">
        <v>0</v>
      </c>
      <c r="H575" t="str">
        <f t="shared" si="132"/>
        <v>200772521</v>
      </c>
      <c r="I575">
        <v>0</v>
      </c>
      <c r="J575">
        <v>0</v>
      </c>
    </row>
    <row r="576" spans="3:10" x14ac:dyDescent="0.25">
      <c r="C576" s="21">
        <v>1021155</v>
      </c>
      <c r="D576" s="22" t="s">
        <v>228</v>
      </c>
      <c r="E576" s="22" t="s">
        <v>268</v>
      </c>
      <c r="F576" t="str">
        <f t="shared" si="133"/>
        <v>102115520</v>
      </c>
      <c r="G576">
        <v>0</v>
      </c>
      <c r="H576" t="str">
        <f t="shared" si="132"/>
        <v>102115521</v>
      </c>
      <c r="I576">
        <v>0</v>
      </c>
      <c r="J576">
        <v>0</v>
      </c>
    </row>
  </sheetData>
  <sortState ref="C192:Z375">
    <sortCondition ref="D192:D375"/>
    <sortCondition ref="E192:E375"/>
  </sortState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Z188"/>
  <sheetViews>
    <sheetView topLeftCell="A106" workbookViewId="0">
      <selection activeCell="F129" sqref="F129"/>
    </sheetView>
  </sheetViews>
  <sheetFormatPr baseColWidth="10" defaultRowHeight="15" x14ac:dyDescent="0.25"/>
  <cols>
    <col min="4" max="4" width="19.7109375" bestFit="1" customWidth="1"/>
    <col min="6" max="6" width="14.85546875" customWidth="1"/>
    <col min="7" max="8" width="11.42578125" customWidth="1"/>
    <col min="9" max="9" width="14.85546875" customWidth="1"/>
    <col min="10" max="11" width="11.42578125" customWidth="1"/>
    <col min="12" max="12" width="14.85546875" customWidth="1"/>
    <col min="13" max="14" width="11.42578125" customWidth="1"/>
    <col min="15" max="15" width="14.85546875" customWidth="1"/>
    <col min="16" max="17" width="11.42578125" customWidth="1"/>
    <col min="18" max="18" width="14.85546875" customWidth="1"/>
    <col min="19" max="20" width="11.42578125" customWidth="1"/>
    <col min="21" max="21" width="14.85546875" bestFit="1" customWidth="1"/>
    <col min="24" max="24" width="19.42578125" bestFit="1" customWidth="1"/>
  </cols>
  <sheetData>
    <row r="1" spans="3:26" x14ac:dyDescent="0.25">
      <c r="F1" t="s">
        <v>447</v>
      </c>
    </row>
    <row r="2" spans="3:26" ht="15.75" thickBot="1" x14ac:dyDescent="0.3"/>
    <row r="3" spans="3:26" ht="15.75" thickBot="1" x14ac:dyDescent="0.3">
      <c r="F3" s="8"/>
      <c r="G3" s="37" t="s">
        <v>385</v>
      </c>
      <c r="H3" s="33"/>
      <c r="I3" s="43"/>
      <c r="J3" s="44" t="s">
        <v>387</v>
      </c>
      <c r="K3" s="45"/>
      <c r="L3" s="42" t="s">
        <v>391</v>
      </c>
      <c r="M3" s="37"/>
      <c r="N3" s="33"/>
      <c r="O3" s="42" t="s">
        <v>388</v>
      </c>
      <c r="P3" s="37"/>
      <c r="Q3" s="33"/>
      <c r="R3" s="42" t="s">
        <v>393</v>
      </c>
      <c r="S3" s="37"/>
      <c r="T3" s="33"/>
      <c r="U3" s="127" t="s">
        <v>446</v>
      </c>
      <c r="V3" s="128"/>
      <c r="W3" s="129"/>
      <c r="X3" s="42" t="s">
        <v>445</v>
      </c>
      <c r="Y3" s="37"/>
      <c r="Z3" s="33"/>
    </row>
    <row r="4" spans="3:26" x14ac:dyDescent="0.25">
      <c r="C4" s="17" t="s">
        <v>62</v>
      </c>
      <c r="D4" s="18" t="s">
        <v>18</v>
      </c>
      <c r="E4" s="31" t="s">
        <v>234</v>
      </c>
      <c r="F4" s="36" t="s">
        <v>38</v>
      </c>
      <c r="G4" s="34" t="s">
        <v>2</v>
      </c>
      <c r="H4" s="35" t="s">
        <v>3</v>
      </c>
      <c r="I4" s="38" t="s">
        <v>361</v>
      </c>
      <c r="J4" s="38" t="s">
        <v>2</v>
      </c>
      <c r="K4" s="38" t="s">
        <v>3</v>
      </c>
      <c r="L4" s="38" t="s">
        <v>51</v>
      </c>
      <c r="M4" s="38" t="s">
        <v>2</v>
      </c>
      <c r="N4" s="38" t="s">
        <v>3</v>
      </c>
      <c r="O4" s="38" t="s">
        <v>51</v>
      </c>
      <c r="P4" s="38" t="s">
        <v>2</v>
      </c>
      <c r="Q4" s="38" t="s">
        <v>3</v>
      </c>
      <c r="R4" s="38" t="s">
        <v>51</v>
      </c>
      <c r="S4" s="38" t="s">
        <v>2</v>
      </c>
      <c r="T4" s="38" t="s">
        <v>3</v>
      </c>
      <c r="U4" s="1" t="s">
        <v>448</v>
      </c>
      <c r="V4" s="1" t="s">
        <v>2</v>
      </c>
      <c r="W4" s="1" t="s">
        <v>3</v>
      </c>
      <c r="X4" s="126" t="s">
        <v>449</v>
      </c>
      <c r="Y4" s="38" t="s">
        <v>2</v>
      </c>
      <c r="Z4" s="38" t="s">
        <v>3</v>
      </c>
    </row>
    <row r="5" spans="3:26" x14ac:dyDescent="0.25">
      <c r="C5" s="19">
        <v>1014372</v>
      </c>
      <c r="D5" s="20" t="s">
        <v>99</v>
      </c>
      <c r="E5" s="20" t="s">
        <v>265</v>
      </c>
      <c r="F5" s="2" t="str">
        <f>C5&amp;4</f>
        <v>10143724</v>
      </c>
      <c r="G5" s="2"/>
      <c r="H5" s="32"/>
      <c r="I5" s="1" t="str">
        <f>C5&amp;5</f>
        <v>10143725</v>
      </c>
      <c r="J5" s="1"/>
      <c r="K5" s="1"/>
      <c r="L5" s="1" t="str">
        <f>C5&amp;6</f>
        <v>10143726</v>
      </c>
      <c r="M5" s="1"/>
      <c r="N5" s="1"/>
      <c r="O5" s="1" t="str">
        <f>C5&amp;1</f>
        <v>10143721</v>
      </c>
      <c r="P5" s="1"/>
      <c r="Q5" s="1"/>
      <c r="R5" s="1" t="str">
        <f>C5&amp;2</f>
        <v>10143722</v>
      </c>
      <c r="S5" s="1"/>
      <c r="T5" s="1"/>
      <c r="U5" s="1" t="str">
        <f>C5&amp;22</f>
        <v>101437222</v>
      </c>
      <c r="V5" s="1">
        <v>0</v>
      </c>
      <c r="W5" s="1">
        <v>0</v>
      </c>
      <c r="X5" s="1" t="str">
        <f>C5&amp;23</f>
        <v>101437223</v>
      </c>
      <c r="Y5" s="1">
        <v>0</v>
      </c>
      <c r="Z5" s="1">
        <v>0</v>
      </c>
    </row>
    <row r="6" spans="3:26" x14ac:dyDescent="0.25">
      <c r="C6" s="21">
        <v>1003785</v>
      </c>
      <c r="D6" s="22" t="s">
        <v>74</v>
      </c>
      <c r="E6" s="22" t="s">
        <v>241</v>
      </c>
      <c r="F6" s="2" t="str">
        <f t="shared" ref="F6:F69" si="0">C6&amp;4</f>
        <v>10037854</v>
      </c>
      <c r="G6" s="2"/>
      <c r="H6" s="32"/>
      <c r="I6" s="1" t="str">
        <f t="shared" ref="I6:I69" si="1">C6&amp;5</f>
        <v>10037855</v>
      </c>
      <c r="J6" s="1"/>
      <c r="K6" s="1"/>
      <c r="L6" s="1" t="str">
        <f t="shared" ref="L6:L69" si="2">C6&amp;6</f>
        <v>10037856</v>
      </c>
      <c r="M6" s="1"/>
      <c r="N6" s="1"/>
      <c r="O6" s="1" t="str">
        <f>C6&amp;1</f>
        <v>10037851</v>
      </c>
      <c r="P6" s="1"/>
      <c r="Q6" s="1"/>
      <c r="R6" s="1" t="str">
        <f t="shared" ref="R6:R69" si="3">F6&amp;2</f>
        <v>100378542</v>
      </c>
      <c r="S6" s="1"/>
      <c r="T6" s="1"/>
      <c r="U6" s="1" t="str">
        <f t="shared" ref="U6:U69" si="4">C6&amp;22</f>
        <v>100378522</v>
      </c>
      <c r="V6" s="1">
        <v>0</v>
      </c>
      <c r="W6" s="1">
        <v>0</v>
      </c>
      <c r="X6" s="1" t="str">
        <f>C6&amp;23</f>
        <v>100378523</v>
      </c>
      <c r="Y6" s="1">
        <v>0</v>
      </c>
      <c r="Z6" s="1">
        <v>0</v>
      </c>
    </row>
    <row r="7" spans="3:26" x14ac:dyDescent="0.25">
      <c r="C7" s="21">
        <v>2007659</v>
      </c>
      <c r="D7" s="22" t="s">
        <v>135</v>
      </c>
      <c r="E7" s="22" t="s">
        <v>295</v>
      </c>
      <c r="F7" s="2" t="str">
        <f t="shared" si="0"/>
        <v>20076594</v>
      </c>
      <c r="G7" s="2"/>
      <c r="H7" s="32"/>
      <c r="I7" s="1" t="str">
        <f t="shared" si="1"/>
        <v>20076595</v>
      </c>
      <c r="J7" s="1"/>
      <c r="K7" s="1"/>
      <c r="L7" s="1" t="str">
        <f t="shared" si="2"/>
        <v>20076596</v>
      </c>
      <c r="M7" s="1"/>
      <c r="N7" s="1"/>
      <c r="O7" s="1" t="str">
        <f t="shared" ref="O7:O70" si="5">C7&amp;1</f>
        <v>20076591</v>
      </c>
      <c r="P7" s="1"/>
      <c r="Q7" s="1"/>
      <c r="R7" s="1" t="str">
        <f t="shared" si="3"/>
        <v>200765942</v>
      </c>
      <c r="S7" s="1"/>
      <c r="T7" s="1"/>
      <c r="U7" s="1" t="str">
        <f t="shared" si="4"/>
        <v>200765922</v>
      </c>
      <c r="V7" s="1">
        <v>0</v>
      </c>
      <c r="W7" s="1">
        <v>0</v>
      </c>
      <c r="X7" s="1" t="str">
        <f t="shared" ref="X7:X70" si="6">C7&amp;23</f>
        <v>200765923</v>
      </c>
      <c r="Y7" s="1">
        <v>0</v>
      </c>
      <c r="Z7" s="1">
        <v>0</v>
      </c>
    </row>
    <row r="8" spans="3:26" x14ac:dyDescent="0.25">
      <c r="C8" s="21">
        <v>2006619</v>
      </c>
      <c r="D8" s="22" t="s">
        <v>87</v>
      </c>
      <c r="E8" s="22" t="s">
        <v>258</v>
      </c>
      <c r="F8" s="2" t="str">
        <f t="shared" si="0"/>
        <v>20066194</v>
      </c>
      <c r="G8" s="2"/>
      <c r="H8" s="32"/>
      <c r="I8" s="1" t="str">
        <f t="shared" si="1"/>
        <v>20066195</v>
      </c>
      <c r="J8" s="1"/>
      <c r="K8" s="1"/>
      <c r="L8" s="1" t="str">
        <f t="shared" si="2"/>
        <v>20066196</v>
      </c>
      <c r="M8" s="1"/>
      <c r="N8" s="1"/>
      <c r="O8" s="1" t="str">
        <f t="shared" si="5"/>
        <v>20066191</v>
      </c>
      <c r="P8" s="1"/>
      <c r="Q8" s="1"/>
      <c r="R8" s="1" t="str">
        <f t="shared" si="3"/>
        <v>200661942</v>
      </c>
      <c r="S8" s="1"/>
      <c r="T8" s="1"/>
      <c r="U8" s="1" t="str">
        <f t="shared" si="4"/>
        <v>200661922</v>
      </c>
      <c r="V8" s="1">
        <v>0</v>
      </c>
      <c r="W8" s="1">
        <v>0</v>
      </c>
      <c r="X8" s="1" t="str">
        <f t="shared" si="6"/>
        <v>200661923</v>
      </c>
      <c r="Y8" s="1">
        <v>0</v>
      </c>
      <c r="Z8" s="1">
        <v>0</v>
      </c>
    </row>
    <row r="9" spans="3:26" x14ac:dyDescent="0.25">
      <c r="C9" s="21">
        <v>2001752</v>
      </c>
      <c r="D9" s="22" t="s">
        <v>117</v>
      </c>
      <c r="E9" s="22" t="s">
        <v>281</v>
      </c>
      <c r="F9" s="2" t="str">
        <f t="shared" si="0"/>
        <v>20017524</v>
      </c>
      <c r="G9" s="2"/>
      <c r="H9" s="32"/>
      <c r="I9" s="1" t="str">
        <f t="shared" si="1"/>
        <v>20017525</v>
      </c>
      <c r="J9" s="1"/>
      <c r="K9" s="1"/>
      <c r="L9" s="1" t="str">
        <f t="shared" si="2"/>
        <v>20017526</v>
      </c>
      <c r="M9" s="1"/>
      <c r="N9" s="1"/>
      <c r="O9" s="1" t="str">
        <f t="shared" si="5"/>
        <v>20017521</v>
      </c>
      <c r="P9" s="1"/>
      <c r="Q9" s="1"/>
      <c r="R9" s="1" t="str">
        <f t="shared" si="3"/>
        <v>200175242</v>
      </c>
      <c r="S9" s="1"/>
      <c r="T9" s="1"/>
      <c r="U9" s="1" t="str">
        <f t="shared" si="4"/>
        <v>200175222</v>
      </c>
      <c r="V9" s="1">
        <v>0</v>
      </c>
      <c r="W9" s="1">
        <v>0</v>
      </c>
      <c r="X9" s="1" t="str">
        <f t="shared" si="6"/>
        <v>200175223</v>
      </c>
      <c r="Y9" s="1">
        <v>0</v>
      </c>
      <c r="Z9" s="1">
        <v>0</v>
      </c>
    </row>
    <row r="10" spans="3:26" x14ac:dyDescent="0.25">
      <c r="C10" s="21">
        <v>1010471</v>
      </c>
      <c r="D10" s="22" t="s">
        <v>201</v>
      </c>
      <c r="E10" s="22" t="s">
        <v>342</v>
      </c>
      <c r="F10" s="2" t="str">
        <f t="shared" si="0"/>
        <v>10104714</v>
      </c>
      <c r="I10" s="1" t="str">
        <f t="shared" si="1"/>
        <v>10104715</v>
      </c>
      <c r="J10" s="2">
        <v>1000</v>
      </c>
      <c r="K10" s="2">
        <v>5</v>
      </c>
      <c r="L10" s="1" t="str">
        <f t="shared" si="2"/>
        <v>10104716</v>
      </c>
      <c r="M10" s="2"/>
      <c r="N10" s="2"/>
      <c r="O10" s="1" t="str">
        <f t="shared" si="5"/>
        <v>10104711</v>
      </c>
      <c r="P10" s="1"/>
      <c r="Q10" s="1"/>
      <c r="R10" s="1" t="str">
        <f t="shared" si="3"/>
        <v>101047142</v>
      </c>
      <c r="S10" s="1"/>
      <c r="T10" s="1"/>
      <c r="U10" s="1" t="str">
        <f t="shared" si="4"/>
        <v>101047122</v>
      </c>
      <c r="V10" s="1">
        <v>0</v>
      </c>
      <c r="W10" s="1">
        <v>0</v>
      </c>
      <c r="X10" s="1" t="str">
        <f t="shared" si="6"/>
        <v>101047123</v>
      </c>
      <c r="Y10" s="1">
        <v>0</v>
      </c>
      <c r="Z10" s="1">
        <v>0</v>
      </c>
    </row>
    <row r="11" spans="3:26" x14ac:dyDescent="0.25">
      <c r="C11" s="21">
        <v>1010202</v>
      </c>
      <c r="D11" s="22" t="s">
        <v>217</v>
      </c>
      <c r="E11" s="22" t="s">
        <v>351</v>
      </c>
      <c r="F11" s="2" t="str">
        <f t="shared" si="0"/>
        <v>10102024</v>
      </c>
      <c r="G11" s="2"/>
      <c r="H11" s="32"/>
      <c r="I11" s="1" t="str">
        <f t="shared" si="1"/>
        <v>10102025</v>
      </c>
      <c r="J11" s="1"/>
      <c r="K11" s="1"/>
      <c r="L11" s="1" t="str">
        <f t="shared" si="2"/>
        <v>10102026</v>
      </c>
      <c r="M11" s="1"/>
      <c r="N11" s="1"/>
      <c r="O11" s="1" t="str">
        <f t="shared" si="5"/>
        <v>10102021</v>
      </c>
      <c r="P11" s="1"/>
      <c r="Q11" s="1"/>
      <c r="R11" s="1" t="str">
        <f t="shared" si="3"/>
        <v>101020242</v>
      </c>
      <c r="S11" s="1"/>
      <c r="T11" s="1"/>
      <c r="U11" s="1" t="str">
        <f t="shared" si="4"/>
        <v>101020222</v>
      </c>
      <c r="V11" s="1">
        <v>0</v>
      </c>
      <c r="W11" s="1">
        <v>0</v>
      </c>
      <c r="X11" s="1" t="str">
        <f t="shared" si="6"/>
        <v>101020223</v>
      </c>
      <c r="Y11" s="1">
        <v>0</v>
      </c>
      <c r="Z11" s="1">
        <v>0</v>
      </c>
    </row>
    <row r="12" spans="3:26" x14ac:dyDescent="0.25">
      <c r="C12" s="21">
        <v>2008253</v>
      </c>
      <c r="D12" s="22" t="s">
        <v>103</v>
      </c>
      <c r="E12" s="22" t="s">
        <v>269</v>
      </c>
      <c r="F12" s="2" t="str">
        <f t="shared" si="0"/>
        <v>20082534</v>
      </c>
      <c r="G12" s="2"/>
      <c r="H12" s="32"/>
      <c r="I12" s="1" t="str">
        <f t="shared" si="1"/>
        <v>20082535</v>
      </c>
      <c r="J12" s="1"/>
      <c r="K12" s="1"/>
      <c r="L12" s="1" t="str">
        <f t="shared" si="2"/>
        <v>20082536</v>
      </c>
      <c r="M12" s="1"/>
      <c r="N12" s="1"/>
      <c r="O12" s="1" t="str">
        <f t="shared" si="5"/>
        <v>20082531</v>
      </c>
      <c r="P12" s="1"/>
      <c r="Q12" s="1"/>
      <c r="R12" s="1" t="str">
        <f t="shared" si="3"/>
        <v>200825342</v>
      </c>
      <c r="S12" s="1"/>
      <c r="T12" s="1"/>
      <c r="U12" s="1" t="str">
        <f t="shared" si="4"/>
        <v>200825322</v>
      </c>
      <c r="V12" s="1">
        <v>0</v>
      </c>
      <c r="W12" s="1">
        <v>0</v>
      </c>
      <c r="X12" s="1" t="str">
        <f t="shared" si="6"/>
        <v>200825323</v>
      </c>
      <c r="Y12" s="1">
        <v>0</v>
      </c>
      <c r="Z12" s="1">
        <v>0</v>
      </c>
    </row>
    <row r="13" spans="3:26" x14ac:dyDescent="0.25">
      <c r="C13" s="21">
        <v>1003537</v>
      </c>
      <c r="D13" s="22" t="s">
        <v>75</v>
      </c>
      <c r="E13" s="22" t="s">
        <v>246</v>
      </c>
      <c r="F13" s="2" t="str">
        <f t="shared" si="0"/>
        <v>10035374</v>
      </c>
      <c r="G13" s="2"/>
      <c r="H13" s="32"/>
      <c r="I13" s="1" t="str">
        <f t="shared" si="1"/>
        <v>10035375</v>
      </c>
      <c r="J13" s="1"/>
      <c r="K13" s="1"/>
      <c r="L13" s="1" t="str">
        <f t="shared" si="2"/>
        <v>10035376</v>
      </c>
      <c r="M13" s="1"/>
      <c r="N13" s="1"/>
      <c r="O13" s="1" t="str">
        <f t="shared" si="5"/>
        <v>10035371</v>
      </c>
      <c r="P13" s="1"/>
      <c r="Q13" s="1"/>
      <c r="R13" s="1" t="str">
        <f t="shared" si="3"/>
        <v>100353742</v>
      </c>
      <c r="S13" s="1"/>
      <c r="T13" s="1"/>
      <c r="U13" s="1" t="str">
        <f t="shared" si="4"/>
        <v>100353722</v>
      </c>
      <c r="V13" s="1">
        <v>0</v>
      </c>
      <c r="W13" s="1">
        <v>0</v>
      </c>
      <c r="X13" s="1" t="str">
        <f t="shared" si="6"/>
        <v>100353723</v>
      </c>
      <c r="Y13" s="1">
        <v>0</v>
      </c>
      <c r="Z13" s="1">
        <v>0</v>
      </c>
    </row>
    <row r="14" spans="3:26" x14ac:dyDescent="0.25">
      <c r="C14" s="21">
        <v>1022990</v>
      </c>
      <c r="D14" s="22" t="s">
        <v>100</v>
      </c>
      <c r="E14" s="22" t="s">
        <v>266</v>
      </c>
      <c r="F14" s="2" t="str">
        <f t="shared" si="0"/>
        <v>10229904</v>
      </c>
      <c r="G14" s="2"/>
      <c r="H14" s="32"/>
      <c r="I14" s="1" t="str">
        <f t="shared" si="1"/>
        <v>10229905</v>
      </c>
      <c r="J14" s="1"/>
      <c r="K14" s="1"/>
      <c r="L14" s="1" t="str">
        <f t="shared" si="2"/>
        <v>10229906</v>
      </c>
      <c r="M14" s="1"/>
      <c r="N14" s="1"/>
      <c r="O14" s="1" t="str">
        <f t="shared" si="5"/>
        <v>10229901</v>
      </c>
      <c r="P14" s="1"/>
      <c r="Q14" s="1"/>
      <c r="R14" s="1" t="str">
        <f t="shared" si="3"/>
        <v>102299042</v>
      </c>
      <c r="S14" s="1"/>
      <c r="T14" s="1"/>
      <c r="U14" s="1" t="str">
        <f t="shared" si="4"/>
        <v>102299022</v>
      </c>
      <c r="V14" s="1">
        <v>0</v>
      </c>
      <c r="W14" s="1">
        <v>0</v>
      </c>
      <c r="X14" s="1" t="str">
        <f t="shared" si="6"/>
        <v>102299023</v>
      </c>
      <c r="Y14" s="1">
        <v>0</v>
      </c>
      <c r="Z14" s="1">
        <v>0</v>
      </c>
    </row>
    <row r="15" spans="3:26" x14ac:dyDescent="0.25">
      <c r="C15" s="21">
        <v>2007661</v>
      </c>
      <c r="D15" s="22" t="s">
        <v>193</v>
      </c>
      <c r="E15" s="22" t="s">
        <v>336</v>
      </c>
      <c r="F15" s="2" t="str">
        <f t="shared" si="0"/>
        <v>20076614</v>
      </c>
      <c r="G15" s="2"/>
      <c r="H15" s="32"/>
      <c r="I15" s="1" t="str">
        <f t="shared" si="1"/>
        <v>20076615</v>
      </c>
      <c r="J15" s="1"/>
      <c r="K15" s="1"/>
      <c r="L15" s="1" t="str">
        <f t="shared" si="2"/>
        <v>20076616</v>
      </c>
      <c r="M15" s="1">
        <v>600</v>
      </c>
      <c r="N15" s="1">
        <v>1</v>
      </c>
      <c r="O15" s="1" t="str">
        <f t="shared" si="5"/>
        <v>20076611</v>
      </c>
      <c r="P15" s="1"/>
      <c r="Q15" s="1"/>
      <c r="R15" s="1" t="str">
        <f t="shared" si="3"/>
        <v>200766142</v>
      </c>
      <c r="S15" s="1"/>
      <c r="T15" s="1"/>
      <c r="U15" s="1" t="str">
        <f t="shared" si="4"/>
        <v>200766122</v>
      </c>
      <c r="V15" s="1">
        <v>0</v>
      </c>
      <c r="W15" s="1">
        <v>0</v>
      </c>
      <c r="X15" s="1" t="str">
        <f t="shared" si="6"/>
        <v>200766123</v>
      </c>
      <c r="Y15" s="1">
        <v>0</v>
      </c>
      <c r="Z15" s="1">
        <v>0</v>
      </c>
    </row>
    <row r="16" spans="3:26" x14ac:dyDescent="0.25">
      <c r="C16" s="21">
        <v>1010191</v>
      </c>
      <c r="D16" s="22" t="s">
        <v>136</v>
      </c>
      <c r="E16" s="22" t="s">
        <v>296</v>
      </c>
      <c r="F16" s="2" t="str">
        <f t="shared" si="0"/>
        <v>10101914</v>
      </c>
      <c r="G16" s="2"/>
      <c r="H16" s="32"/>
      <c r="I16" s="1" t="str">
        <f t="shared" si="1"/>
        <v>10101915</v>
      </c>
      <c r="J16" s="1"/>
      <c r="K16" s="1"/>
      <c r="L16" s="1" t="str">
        <f t="shared" si="2"/>
        <v>10101916</v>
      </c>
      <c r="M16" s="1"/>
      <c r="N16" s="1"/>
      <c r="O16" s="1" t="str">
        <f t="shared" si="5"/>
        <v>10101911</v>
      </c>
      <c r="P16" s="1">
        <v>1000</v>
      </c>
      <c r="Q16" s="1"/>
      <c r="R16" s="1" t="str">
        <f t="shared" si="3"/>
        <v>101019142</v>
      </c>
      <c r="S16" s="1"/>
      <c r="T16" s="1"/>
      <c r="U16" s="1" t="str">
        <f t="shared" si="4"/>
        <v>101019122</v>
      </c>
      <c r="V16" s="1">
        <v>0</v>
      </c>
      <c r="W16" s="1">
        <v>0</v>
      </c>
      <c r="X16" s="1" t="str">
        <f t="shared" si="6"/>
        <v>101019123</v>
      </c>
      <c r="Y16" s="1">
        <v>0</v>
      </c>
      <c r="Z16" s="1">
        <v>0</v>
      </c>
    </row>
    <row r="17" spans="3:26" x14ac:dyDescent="0.25">
      <c r="C17" s="21">
        <v>1005846</v>
      </c>
      <c r="D17" s="22" t="s">
        <v>85</v>
      </c>
      <c r="E17" s="22" t="s">
        <v>256</v>
      </c>
      <c r="F17" s="2" t="str">
        <f t="shared" si="0"/>
        <v>10058464</v>
      </c>
      <c r="G17" s="2"/>
      <c r="H17" s="32"/>
      <c r="I17" s="1" t="str">
        <f t="shared" si="1"/>
        <v>10058465</v>
      </c>
      <c r="J17" s="1"/>
      <c r="K17" s="1"/>
      <c r="L17" s="1" t="str">
        <f t="shared" si="2"/>
        <v>10058466</v>
      </c>
      <c r="M17" s="1"/>
      <c r="N17" s="1"/>
      <c r="O17" s="1" t="str">
        <f t="shared" si="5"/>
        <v>10058461</v>
      </c>
      <c r="P17" s="1"/>
      <c r="Q17" s="1"/>
      <c r="R17" s="1" t="str">
        <f t="shared" si="3"/>
        <v>100584642</v>
      </c>
      <c r="S17" s="1"/>
      <c r="T17" s="1"/>
      <c r="U17" s="1" t="str">
        <f t="shared" si="4"/>
        <v>100584622</v>
      </c>
      <c r="V17" s="1">
        <v>0</v>
      </c>
      <c r="W17" s="1">
        <v>0</v>
      </c>
      <c r="X17" s="1" t="str">
        <f t="shared" si="6"/>
        <v>100584623</v>
      </c>
      <c r="Y17" s="1">
        <v>0</v>
      </c>
      <c r="Z17" s="1">
        <v>0</v>
      </c>
    </row>
    <row r="18" spans="3:26" x14ac:dyDescent="0.25">
      <c r="C18" s="21">
        <v>1013056</v>
      </c>
      <c r="D18" s="22" t="s">
        <v>212</v>
      </c>
      <c r="E18" s="22" t="s">
        <v>250</v>
      </c>
      <c r="F18" s="2" t="str">
        <f t="shared" si="0"/>
        <v>10130564</v>
      </c>
      <c r="I18" s="1" t="str">
        <f t="shared" si="1"/>
        <v>10130565</v>
      </c>
      <c r="J18" s="2">
        <v>1000</v>
      </c>
      <c r="K18" s="2">
        <v>5</v>
      </c>
      <c r="L18" s="1" t="str">
        <f t="shared" si="2"/>
        <v>10130566</v>
      </c>
      <c r="M18" s="2"/>
      <c r="N18" s="2"/>
      <c r="O18" s="1" t="str">
        <f t="shared" si="5"/>
        <v>10130561</v>
      </c>
      <c r="P18" s="1"/>
      <c r="Q18" s="1"/>
      <c r="R18" s="1" t="str">
        <f t="shared" si="3"/>
        <v>101305642</v>
      </c>
      <c r="S18" s="1"/>
      <c r="T18" s="1"/>
      <c r="U18" s="1" t="str">
        <f t="shared" si="4"/>
        <v>101305622</v>
      </c>
      <c r="V18" s="1">
        <v>0</v>
      </c>
      <c r="W18" s="1">
        <v>0</v>
      </c>
      <c r="X18" s="1" t="str">
        <f t="shared" si="6"/>
        <v>101305623</v>
      </c>
      <c r="Y18" s="1">
        <v>0</v>
      </c>
      <c r="Z18" s="1">
        <v>0</v>
      </c>
    </row>
    <row r="19" spans="3:26" x14ac:dyDescent="0.25">
      <c r="C19" s="21">
        <v>1020125</v>
      </c>
      <c r="D19" s="22" t="s">
        <v>170</v>
      </c>
      <c r="E19" s="22" t="s">
        <v>320</v>
      </c>
      <c r="F19" s="2" t="str">
        <f t="shared" si="0"/>
        <v>10201254</v>
      </c>
      <c r="G19" s="2"/>
      <c r="H19" s="32"/>
      <c r="I19" s="1" t="str">
        <f t="shared" si="1"/>
        <v>10201255</v>
      </c>
      <c r="J19" s="1"/>
      <c r="K19" s="1"/>
      <c r="L19" s="1" t="str">
        <f t="shared" si="2"/>
        <v>10201256</v>
      </c>
      <c r="M19" s="1"/>
      <c r="N19" s="1"/>
      <c r="O19" s="1" t="str">
        <f t="shared" si="5"/>
        <v>10201251</v>
      </c>
      <c r="P19" s="1"/>
      <c r="Q19" s="1"/>
      <c r="R19" s="1" t="str">
        <f t="shared" si="3"/>
        <v>102012542</v>
      </c>
      <c r="S19" s="1"/>
      <c r="T19" s="1"/>
      <c r="U19" s="1" t="str">
        <f t="shared" si="4"/>
        <v>102012522</v>
      </c>
      <c r="V19" s="1">
        <v>0</v>
      </c>
      <c r="W19" s="1">
        <v>0</v>
      </c>
      <c r="X19" s="1" t="str">
        <f t="shared" si="6"/>
        <v>102012523</v>
      </c>
      <c r="Y19" s="1">
        <v>0</v>
      </c>
      <c r="Z19" s="1">
        <v>0</v>
      </c>
    </row>
    <row r="20" spans="3:26" x14ac:dyDescent="0.25">
      <c r="C20" s="21">
        <v>2002819</v>
      </c>
      <c r="D20" s="22" t="s">
        <v>175</v>
      </c>
      <c r="E20" s="22" t="s">
        <v>323</v>
      </c>
      <c r="F20" s="2" t="str">
        <f t="shared" si="0"/>
        <v>20028194</v>
      </c>
      <c r="G20" s="2"/>
      <c r="H20" s="32"/>
      <c r="I20" s="1" t="str">
        <f t="shared" si="1"/>
        <v>20028195</v>
      </c>
      <c r="J20" s="1"/>
      <c r="K20" s="1"/>
      <c r="L20" s="1" t="str">
        <f t="shared" si="2"/>
        <v>20028196</v>
      </c>
      <c r="M20" s="1"/>
      <c r="N20" s="1"/>
      <c r="O20" s="1" t="str">
        <f t="shared" si="5"/>
        <v>20028191</v>
      </c>
      <c r="P20" s="1"/>
      <c r="Q20" s="1"/>
      <c r="R20" s="1" t="str">
        <f t="shared" si="3"/>
        <v>200281942</v>
      </c>
      <c r="S20" s="1"/>
      <c r="T20" s="1"/>
      <c r="U20" s="1" t="str">
        <f t="shared" si="4"/>
        <v>200281922</v>
      </c>
      <c r="V20" s="1">
        <v>0</v>
      </c>
      <c r="W20" s="1">
        <v>0</v>
      </c>
      <c r="X20" s="1" t="str">
        <f t="shared" si="6"/>
        <v>200281923</v>
      </c>
      <c r="Y20" s="1">
        <v>0</v>
      </c>
      <c r="Z20" s="1">
        <v>0</v>
      </c>
    </row>
    <row r="21" spans="3:26" x14ac:dyDescent="0.25">
      <c r="C21" s="21">
        <v>2007806</v>
      </c>
      <c r="D21" s="22" t="s">
        <v>148</v>
      </c>
      <c r="E21" s="22" t="s">
        <v>304</v>
      </c>
      <c r="F21" s="2" t="str">
        <f t="shared" si="0"/>
        <v>20078064</v>
      </c>
      <c r="G21" s="2"/>
      <c r="H21" s="32"/>
      <c r="I21" s="1" t="str">
        <f t="shared" si="1"/>
        <v>20078065</v>
      </c>
      <c r="J21" s="1"/>
      <c r="K21" s="1"/>
      <c r="L21" s="1" t="str">
        <f t="shared" si="2"/>
        <v>20078066</v>
      </c>
      <c r="M21" s="1"/>
      <c r="N21" s="1"/>
      <c r="O21" s="1" t="str">
        <f t="shared" si="5"/>
        <v>20078061</v>
      </c>
      <c r="P21" s="1"/>
      <c r="Q21" s="1"/>
      <c r="R21" s="1" t="str">
        <f t="shared" si="3"/>
        <v>200780642</v>
      </c>
      <c r="S21" s="1"/>
      <c r="T21" s="1"/>
      <c r="U21" s="1" t="str">
        <f t="shared" si="4"/>
        <v>200780622</v>
      </c>
      <c r="V21" s="1">
        <v>0</v>
      </c>
      <c r="W21" s="1">
        <v>0</v>
      </c>
      <c r="X21" s="1" t="str">
        <f t="shared" si="6"/>
        <v>200780623</v>
      </c>
      <c r="Y21" s="1">
        <v>0</v>
      </c>
      <c r="Z21" s="1">
        <v>0</v>
      </c>
    </row>
    <row r="22" spans="3:26" x14ac:dyDescent="0.25">
      <c r="C22" s="21">
        <v>1015271</v>
      </c>
      <c r="D22" s="22" t="s">
        <v>143</v>
      </c>
      <c r="E22" s="22" t="s">
        <v>252</v>
      </c>
      <c r="F22" s="2" t="str">
        <f t="shared" si="0"/>
        <v>10152714</v>
      </c>
      <c r="G22" s="2"/>
      <c r="H22" s="32"/>
      <c r="I22" s="1" t="str">
        <f t="shared" si="1"/>
        <v>10152715</v>
      </c>
      <c r="J22" s="1"/>
      <c r="K22" s="1"/>
      <c r="L22" s="1" t="str">
        <f t="shared" si="2"/>
        <v>10152716</v>
      </c>
      <c r="M22" s="1"/>
      <c r="N22" s="1"/>
      <c r="O22" s="1" t="str">
        <f t="shared" si="5"/>
        <v>10152711</v>
      </c>
      <c r="P22" s="1"/>
      <c r="Q22" s="1"/>
      <c r="R22" s="1" t="str">
        <f t="shared" si="3"/>
        <v>101527142</v>
      </c>
      <c r="S22" s="1"/>
      <c r="T22" s="1"/>
      <c r="U22" s="1" t="str">
        <f t="shared" si="4"/>
        <v>101527122</v>
      </c>
      <c r="V22" s="1">
        <v>0</v>
      </c>
      <c r="W22" s="1">
        <v>0</v>
      </c>
      <c r="X22" s="1" t="str">
        <f t="shared" si="6"/>
        <v>101527123</v>
      </c>
      <c r="Y22" s="1">
        <v>0</v>
      </c>
      <c r="Z22" s="1">
        <v>0</v>
      </c>
    </row>
    <row r="23" spans="3:26" x14ac:dyDescent="0.25">
      <c r="C23" s="21">
        <v>1008561</v>
      </c>
      <c r="D23" s="22" t="s">
        <v>118</v>
      </c>
      <c r="E23" s="22" t="s">
        <v>282</v>
      </c>
      <c r="F23" s="2" t="str">
        <f t="shared" si="0"/>
        <v>10085614</v>
      </c>
      <c r="G23" s="2"/>
      <c r="H23" s="32"/>
      <c r="I23" s="1" t="str">
        <f t="shared" si="1"/>
        <v>10085615</v>
      </c>
      <c r="J23" s="1"/>
      <c r="K23" s="1"/>
      <c r="L23" s="1" t="str">
        <f t="shared" si="2"/>
        <v>10085616</v>
      </c>
      <c r="M23" s="1"/>
      <c r="N23" s="1"/>
      <c r="O23" s="1" t="str">
        <f t="shared" si="5"/>
        <v>10085611</v>
      </c>
      <c r="P23" s="1"/>
      <c r="Q23" s="1"/>
      <c r="R23" s="1" t="str">
        <f t="shared" si="3"/>
        <v>100856142</v>
      </c>
      <c r="S23" s="1"/>
      <c r="T23" s="1"/>
      <c r="U23" s="1" t="str">
        <f t="shared" si="4"/>
        <v>100856122</v>
      </c>
      <c r="V23" s="1">
        <v>0</v>
      </c>
      <c r="W23" s="1">
        <v>0</v>
      </c>
      <c r="X23" s="1" t="str">
        <f t="shared" si="6"/>
        <v>100856123</v>
      </c>
      <c r="Y23" s="1">
        <v>0</v>
      </c>
      <c r="Z23" s="1">
        <v>0</v>
      </c>
    </row>
    <row r="24" spans="3:26" x14ac:dyDescent="0.25">
      <c r="C24" s="21">
        <v>1008567</v>
      </c>
      <c r="D24" s="22" t="s">
        <v>169</v>
      </c>
      <c r="E24" s="22" t="s">
        <v>261</v>
      </c>
      <c r="F24" s="2" t="str">
        <f t="shared" si="0"/>
        <v>10085674</v>
      </c>
      <c r="G24" s="2"/>
      <c r="H24" s="32"/>
      <c r="I24" s="1" t="str">
        <f t="shared" si="1"/>
        <v>10085675</v>
      </c>
      <c r="J24" s="1"/>
      <c r="K24" s="1"/>
      <c r="L24" s="1" t="str">
        <f t="shared" si="2"/>
        <v>10085676</v>
      </c>
      <c r="M24" s="1"/>
      <c r="N24" s="1"/>
      <c r="O24" s="1" t="str">
        <f t="shared" si="5"/>
        <v>10085671</v>
      </c>
      <c r="P24" s="1"/>
      <c r="Q24" s="1"/>
      <c r="R24" s="1" t="str">
        <f t="shared" si="3"/>
        <v>100856742</v>
      </c>
      <c r="S24" s="1"/>
      <c r="T24" s="1"/>
      <c r="U24" s="1" t="str">
        <f t="shared" si="4"/>
        <v>100856722</v>
      </c>
      <c r="V24" s="1">
        <v>0</v>
      </c>
      <c r="W24" s="1">
        <v>0</v>
      </c>
      <c r="X24" s="1" t="str">
        <f t="shared" si="6"/>
        <v>100856723</v>
      </c>
      <c r="Y24" s="1">
        <v>0</v>
      </c>
      <c r="Z24" s="1">
        <v>0</v>
      </c>
    </row>
    <row r="25" spans="3:26" x14ac:dyDescent="0.25">
      <c r="C25" s="21">
        <v>2007724</v>
      </c>
      <c r="D25" s="22" t="s">
        <v>162</v>
      </c>
      <c r="E25" s="22" t="s">
        <v>316</v>
      </c>
      <c r="F25" s="2" t="str">
        <f t="shared" si="0"/>
        <v>20077244</v>
      </c>
      <c r="G25" s="2"/>
      <c r="H25" s="32"/>
      <c r="I25" s="1" t="str">
        <f t="shared" si="1"/>
        <v>20077245</v>
      </c>
      <c r="J25" s="1"/>
      <c r="K25" s="1"/>
      <c r="L25" s="1" t="str">
        <f t="shared" si="2"/>
        <v>20077246</v>
      </c>
      <c r="M25" s="1"/>
      <c r="N25" s="1"/>
      <c r="O25" s="1" t="str">
        <f t="shared" si="5"/>
        <v>20077241</v>
      </c>
      <c r="P25" s="1"/>
      <c r="Q25" s="1"/>
      <c r="R25" s="1" t="str">
        <f t="shared" si="3"/>
        <v>200772442</v>
      </c>
      <c r="S25" s="1"/>
      <c r="T25" s="1"/>
      <c r="U25" s="1" t="str">
        <f t="shared" si="4"/>
        <v>200772422</v>
      </c>
      <c r="V25" s="1">
        <v>0</v>
      </c>
      <c r="W25" s="1">
        <v>0</v>
      </c>
      <c r="X25" s="1" t="str">
        <f t="shared" si="6"/>
        <v>200772423</v>
      </c>
      <c r="Y25" s="1">
        <v>0</v>
      </c>
      <c r="Z25" s="1">
        <v>0</v>
      </c>
    </row>
    <row r="26" spans="3:26" x14ac:dyDescent="0.25">
      <c r="C26" s="21">
        <v>1001087</v>
      </c>
      <c r="D26" s="22" t="s">
        <v>84</v>
      </c>
      <c r="E26" s="22" t="s">
        <v>255</v>
      </c>
      <c r="F26" s="2" t="str">
        <f t="shared" si="0"/>
        <v>10010874</v>
      </c>
      <c r="G26" s="2"/>
      <c r="H26" s="32"/>
      <c r="I26" s="1" t="str">
        <f t="shared" si="1"/>
        <v>10010875</v>
      </c>
      <c r="J26" s="1">
        <v>2800</v>
      </c>
      <c r="K26" s="1">
        <v>23</v>
      </c>
      <c r="L26" s="1" t="str">
        <f t="shared" si="2"/>
        <v>10010876</v>
      </c>
      <c r="M26" s="1"/>
      <c r="N26" s="1"/>
      <c r="O26" s="1" t="str">
        <f t="shared" si="5"/>
        <v>10010871</v>
      </c>
      <c r="P26" s="1"/>
      <c r="Q26" s="1"/>
      <c r="R26" s="1" t="str">
        <f t="shared" si="3"/>
        <v>100108742</v>
      </c>
      <c r="S26" s="1"/>
      <c r="T26" s="1"/>
      <c r="U26" s="1" t="str">
        <f t="shared" si="4"/>
        <v>100108722</v>
      </c>
      <c r="V26" s="1">
        <v>0</v>
      </c>
      <c r="W26" s="1">
        <v>0</v>
      </c>
      <c r="X26" s="1" t="str">
        <f t="shared" si="6"/>
        <v>100108723</v>
      </c>
      <c r="Y26" s="1">
        <v>0</v>
      </c>
      <c r="Z26" s="1">
        <v>0</v>
      </c>
    </row>
    <row r="27" spans="3:26" x14ac:dyDescent="0.25">
      <c r="C27" s="21">
        <v>2007028</v>
      </c>
      <c r="D27" s="22" t="s">
        <v>114</v>
      </c>
      <c r="E27" s="22" t="s">
        <v>279</v>
      </c>
      <c r="F27" s="2" t="str">
        <f t="shared" si="0"/>
        <v>20070284</v>
      </c>
      <c r="G27" s="2"/>
      <c r="H27" s="32"/>
      <c r="I27" s="1" t="str">
        <f t="shared" si="1"/>
        <v>20070285</v>
      </c>
      <c r="J27" s="1"/>
      <c r="K27" s="1"/>
      <c r="L27" s="1" t="str">
        <f t="shared" si="2"/>
        <v>20070286</v>
      </c>
      <c r="M27" s="1"/>
      <c r="N27" s="1"/>
      <c r="O27" s="1" t="str">
        <f t="shared" si="5"/>
        <v>20070281</v>
      </c>
      <c r="P27" s="1"/>
      <c r="Q27" s="1"/>
      <c r="R27" s="1" t="str">
        <f t="shared" si="3"/>
        <v>200702842</v>
      </c>
      <c r="S27" s="1"/>
      <c r="T27" s="1"/>
      <c r="U27" s="1" t="str">
        <f t="shared" si="4"/>
        <v>200702822</v>
      </c>
      <c r="V27" s="1">
        <v>0</v>
      </c>
      <c r="W27" s="1">
        <v>0</v>
      </c>
      <c r="X27" s="1" t="str">
        <f t="shared" si="6"/>
        <v>200702823</v>
      </c>
      <c r="Y27" s="1">
        <v>0</v>
      </c>
      <c r="Z27" s="1">
        <v>0</v>
      </c>
    </row>
    <row r="28" spans="3:26" x14ac:dyDescent="0.25">
      <c r="C28" s="21">
        <v>1016842</v>
      </c>
      <c r="D28" s="22" t="s">
        <v>204</v>
      </c>
      <c r="E28" s="22" t="s">
        <v>252</v>
      </c>
      <c r="F28" s="2" t="str">
        <f t="shared" si="0"/>
        <v>10168424</v>
      </c>
      <c r="G28" s="2"/>
      <c r="H28" s="32"/>
      <c r="I28" s="1" t="str">
        <f t="shared" si="1"/>
        <v>10168425</v>
      </c>
      <c r="J28" s="1"/>
      <c r="K28" s="1"/>
      <c r="L28" s="1" t="str">
        <f t="shared" si="2"/>
        <v>10168426</v>
      </c>
      <c r="M28" s="1"/>
      <c r="N28" s="1"/>
      <c r="O28" s="1" t="str">
        <f t="shared" si="5"/>
        <v>10168421</v>
      </c>
      <c r="P28" s="1"/>
      <c r="Q28" s="1"/>
      <c r="R28" s="1" t="str">
        <f t="shared" si="3"/>
        <v>101684242</v>
      </c>
      <c r="S28" s="1"/>
      <c r="T28" s="1"/>
      <c r="U28" s="1" t="str">
        <f t="shared" si="4"/>
        <v>101684222</v>
      </c>
      <c r="V28" s="1">
        <v>0</v>
      </c>
      <c r="W28" s="1">
        <v>0</v>
      </c>
      <c r="X28" s="1" t="str">
        <f t="shared" si="6"/>
        <v>101684223</v>
      </c>
      <c r="Y28" s="1">
        <v>0</v>
      </c>
      <c r="Z28" s="1">
        <v>0</v>
      </c>
    </row>
    <row r="29" spans="3:26" x14ac:dyDescent="0.25">
      <c r="C29" s="21">
        <v>1005885</v>
      </c>
      <c r="D29" s="22" t="s">
        <v>76</v>
      </c>
      <c r="E29" s="22" t="s">
        <v>247</v>
      </c>
      <c r="F29" s="2" t="str">
        <f t="shared" si="0"/>
        <v>10058854</v>
      </c>
      <c r="G29" s="2"/>
      <c r="H29" s="32"/>
      <c r="I29" s="1" t="str">
        <f t="shared" si="1"/>
        <v>10058855</v>
      </c>
      <c r="J29" s="1"/>
      <c r="K29" s="1"/>
      <c r="L29" s="1" t="str">
        <f t="shared" si="2"/>
        <v>10058856</v>
      </c>
      <c r="M29" s="1"/>
      <c r="N29" s="1"/>
      <c r="O29" s="1" t="str">
        <f t="shared" si="5"/>
        <v>10058851</v>
      </c>
      <c r="P29" s="1"/>
      <c r="Q29" s="1"/>
      <c r="R29" s="1" t="str">
        <f t="shared" si="3"/>
        <v>100588542</v>
      </c>
      <c r="S29" s="1"/>
      <c r="T29" s="1"/>
      <c r="U29" s="1" t="str">
        <f t="shared" si="4"/>
        <v>100588522</v>
      </c>
      <c r="V29" s="1">
        <v>0</v>
      </c>
      <c r="W29" s="1">
        <v>0</v>
      </c>
      <c r="X29" s="1" t="str">
        <f t="shared" si="6"/>
        <v>100588523</v>
      </c>
      <c r="Y29" s="1">
        <v>0</v>
      </c>
      <c r="Z29" s="1">
        <v>0</v>
      </c>
    </row>
    <row r="30" spans="3:26" x14ac:dyDescent="0.25">
      <c r="C30" s="21">
        <v>2008723</v>
      </c>
      <c r="D30" s="22" t="s">
        <v>219</v>
      </c>
      <c r="E30" s="22" t="s">
        <v>352</v>
      </c>
      <c r="F30" s="2" t="str">
        <f t="shared" si="0"/>
        <v>20087234</v>
      </c>
      <c r="G30" s="2"/>
      <c r="H30" s="32"/>
      <c r="I30" s="1" t="str">
        <f t="shared" si="1"/>
        <v>20087235</v>
      </c>
      <c r="J30" s="1"/>
      <c r="K30" s="1"/>
      <c r="L30" s="1" t="str">
        <f t="shared" si="2"/>
        <v>20087236</v>
      </c>
      <c r="M30" s="1"/>
      <c r="N30" s="1"/>
      <c r="O30" s="1" t="str">
        <f t="shared" si="5"/>
        <v>20087231</v>
      </c>
      <c r="P30" s="1"/>
      <c r="Q30" s="1"/>
      <c r="R30" s="1" t="str">
        <f t="shared" si="3"/>
        <v>200872342</v>
      </c>
      <c r="S30" s="1"/>
      <c r="T30" s="1"/>
      <c r="U30" s="1" t="str">
        <f t="shared" si="4"/>
        <v>200872322</v>
      </c>
      <c r="V30" s="1">
        <v>0</v>
      </c>
      <c r="W30" s="1">
        <v>0</v>
      </c>
      <c r="X30" s="1" t="str">
        <f t="shared" si="6"/>
        <v>200872323</v>
      </c>
      <c r="Y30" s="1">
        <v>0</v>
      </c>
      <c r="Z30" s="1">
        <v>0</v>
      </c>
    </row>
    <row r="31" spans="3:26" x14ac:dyDescent="0.25">
      <c r="C31" s="21">
        <v>1004079</v>
      </c>
      <c r="D31" s="22" t="s">
        <v>77</v>
      </c>
      <c r="E31" s="22" t="s">
        <v>238</v>
      </c>
      <c r="F31" s="2" t="str">
        <f t="shared" si="0"/>
        <v>10040794</v>
      </c>
      <c r="G31" s="2">
        <v>4200</v>
      </c>
      <c r="H31" s="32">
        <v>37</v>
      </c>
      <c r="I31" s="1" t="str">
        <f t="shared" si="1"/>
        <v>10040795</v>
      </c>
      <c r="J31" s="1"/>
      <c r="K31" s="1"/>
      <c r="L31" s="1" t="str">
        <f t="shared" si="2"/>
        <v>10040796</v>
      </c>
      <c r="M31" s="1"/>
      <c r="N31" s="1"/>
      <c r="O31" s="1" t="str">
        <f t="shared" si="5"/>
        <v>10040791</v>
      </c>
      <c r="P31" s="1"/>
      <c r="Q31" s="1"/>
      <c r="R31" s="1" t="str">
        <f t="shared" si="3"/>
        <v>100407942</v>
      </c>
      <c r="S31" s="1"/>
      <c r="T31" s="1"/>
      <c r="U31" s="1" t="str">
        <f t="shared" si="4"/>
        <v>100407922</v>
      </c>
      <c r="V31" s="1">
        <v>0</v>
      </c>
      <c r="W31" s="1">
        <v>0</v>
      </c>
      <c r="X31" s="1" t="str">
        <f t="shared" si="6"/>
        <v>100407923</v>
      </c>
      <c r="Y31" s="1">
        <v>0</v>
      </c>
      <c r="Z31" s="1">
        <v>0</v>
      </c>
    </row>
    <row r="32" spans="3:26" x14ac:dyDescent="0.25">
      <c r="C32" s="21">
        <v>2005318</v>
      </c>
      <c r="D32" s="22" t="s">
        <v>77</v>
      </c>
      <c r="E32" s="22" t="s">
        <v>248</v>
      </c>
      <c r="F32" s="2" t="str">
        <f t="shared" si="0"/>
        <v>20053184</v>
      </c>
      <c r="G32" s="2"/>
      <c r="H32" s="32"/>
      <c r="I32" s="1" t="str">
        <f t="shared" si="1"/>
        <v>20053185</v>
      </c>
      <c r="J32" s="1"/>
      <c r="K32" s="1"/>
      <c r="L32" s="1" t="str">
        <f t="shared" si="2"/>
        <v>20053186</v>
      </c>
      <c r="M32" s="1"/>
      <c r="N32" s="1"/>
      <c r="O32" s="1" t="str">
        <f t="shared" si="5"/>
        <v>20053181</v>
      </c>
      <c r="P32" s="1"/>
      <c r="Q32" s="1"/>
      <c r="R32" s="1" t="str">
        <f t="shared" si="3"/>
        <v>200531842</v>
      </c>
      <c r="S32" s="1"/>
      <c r="T32" s="1"/>
      <c r="U32" s="1" t="str">
        <f t="shared" si="4"/>
        <v>200531822</v>
      </c>
      <c r="V32" s="1">
        <v>0</v>
      </c>
      <c r="W32" s="1">
        <v>0</v>
      </c>
      <c r="X32" s="1" t="str">
        <f t="shared" si="6"/>
        <v>200531823</v>
      </c>
      <c r="Y32" s="1">
        <v>0</v>
      </c>
      <c r="Z32" s="1">
        <v>0</v>
      </c>
    </row>
    <row r="33" spans="3:26" x14ac:dyDescent="0.25">
      <c r="C33" s="21">
        <v>2008033</v>
      </c>
      <c r="D33" s="22" t="s">
        <v>154</v>
      </c>
      <c r="E33" s="22" t="s">
        <v>310</v>
      </c>
      <c r="F33" s="2" t="str">
        <f t="shared" si="0"/>
        <v>20080334</v>
      </c>
      <c r="G33" s="2"/>
      <c r="H33" s="32"/>
      <c r="I33" s="1" t="str">
        <f t="shared" si="1"/>
        <v>20080335</v>
      </c>
      <c r="J33" s="1"/>
      <c r="K33" s="1"/>
      <c r="L33" s="1" t="str">
        <f t="shared" si="2"/>
        <v>20080336</v>
      </c>
      <c r="M33" s="1"/>
      <c r="N33" s="1"/>
      <c r="O33" s="1" t="str">
        <f t="shared" si="5"/>
        <v>20080331</v>
      </c>
      <c r="P33" s="1"/>
      <c r="Q33" s="1"/>
      <c r="R33" s="1" t="str">
        <f t="shared" si="3"/>
        <v>200803342</v>
      </c>
      <c r="S33" s="1"/>
      <c r="T33" s="1"/>
      <c r="U33" s="1" t="str">
        <f t="shared" si="4"/>
        <v>200803322</v>
      </c>
      <c r="V33" s="1">
        <v>0</v>
      </c>
      <c r="W33" s="1">
        <v>0</v>
      </c>
      <c r="X33" s="1" t="str">
        <f t="shared" si="6"/>
        <v>200803323</v>
      </c>
      <c r="Y33" s="1">
        <v>0</v>
      </c>
      <c r="Z33" s="1">
        <v>0</v>
      </c>
    </row>
    <row r="34" spans="3:26" x14ac:dyDescent="0.25">
      <c r="C34" s="21">
        <v>1022216</v>
      </c>
      <c r="D34" s="22" t="s">
        <v>104</v>
      </c>
      <c r="E34" s="22" t="s">
        <v>270</v>
      </c>
      <c r="F34" s="2" t="str">
        <f t="shared" si="0"/>
        <v>10222164</v>
      </c>
      <c r="G34" s="2"/>
      <c r="H34" s="32"/>
      <c r="I34" s="1" t="str">
        <f t="shared" si="1"/>
        <v>10222165</v>
      </c>
      <c r="J34" s="1"/>
      <c r="K34" s="1"/>
      <c r="L34" s="1" t="str">
        <f t="shared" si="2"/>
        <v>10222166</v>
      </c>
      <c r="M34" s="1"/>
      <c r="N34" s="1"/>
      <c r="O34" s="1" t="str">
        <f t="shared" si="5"/>
        <v>10222161</v>
      </c>
      <c r="P34" s="1"/>
      <c r="Q34" s="1"/>
      <c r="R34" s="1" t="str">
        <f t="shared" si="3"/>
        <v>102221642</v>
      </c>
      <c r="S34" s="1"/>
      <c r="T34" s="1"/>
      <c r="U34" s="1" t="str">
        <f t="shared" si="4"/>
        <v>102221622</v>
      </c>
      <c r="V34" s="1">
        <v>0</v>
      </c>
      <c r="W34" s="1">
        <v>0</v>
      </c>
      <c r="X34" s="1" t="str">
        <f t="shared" si="6"/>
        <v>102221623</v>
      </c>
      <c r="Y34" s="1">
        <v>0</v>
      </c>
      <c r="Z34" s="1">
        <v>0</v>
      </c>
    </row>
    <row r="35" spans="3:26" x14ac:dyDescent="0.25">
      <c r="C35" s="21">
        <v>2007722</v>
      </c>
      <c r="D35" s="22" t="s">
        <v>151</v>
      </c>
      <c r="E35" s="22" t="s">
        <v>308</v>
      </c>
      <c r="F35" s="2" t="str">
        <f t="shared" si="0"/>
        <v>20077224</v>
      </c>
      <c r="G35" s="2"/>
      <c r="H35" s="32"/>
      <c r="I35" s="1" t="str">
        <f t="shared" si="1"/>
        <v>20077225</v>
      </c>
      <c r="J35" s="1"/>
      <c r="K35" s="1"/>
      <c r="L35" s="1" t="str">
        <f t="shared" si="2"/>
        <v>20077226</v>
      </c>
      <c r="M35" s="1"/>
      <c r="N35" s="1"/>
      <c r="O35" s="1" t="str">
        <f t="shared" si="5"/>
        <v>20077221</v>
      </c>
      <c r="P35" s="1"/>
      <c r="Q35" s="1"/>
      <c r="R35" s="1" t="str">
        <f t="shared" si="3"/>
        <v>200772242</v>
      </c>
      <c r="S35" s="1"/>
      <c r="T35" s="1"/>
      <c r="U35" s="1" t="str">
        <f t="shared" si="4"/>
        <v>200772222</v>
      </c>
      <c r="V35" s="1">
        <v>0</v>
      </c>
      <c r="W35" s="1">
        <v>0</v>
      </c>
      <c r="X35" s="1" t="str">
        <f t="shared" si="6"/>
        <v>200772223</v>
      </c>
      <c r="Y35" s="1">
        <v>0</v>
      </c>
      <c r="Z35" s="1">
        <v>0</v>
      </c>
    </row>
    <row r="36" spans="3:26" x14ac:dyDescent="0.25">
      <c r="C36" s="21">
        <v>1020406</v>
      </c>
      <c r="D36" s="22" t="s">
        <v>78</v>
      </c>
      <c r="E36" s="22" t="s">
        <v>249</v>
      </c>
      <c r="F36" s="2" t="str">
        <f t="shared" si="0"/>
        <v>10204064</v>
      </c>
      <c r="G36" s="2"/>
      <c r="H36" s="32"/>
      <c r="I36" s="1" t="str">
        <f t="shared" si="1"/>
        <v>10204065</v>
      </c>
      <c r="J36" s="1"/>
      <c r="K36" s="1"/>
      <c r="L36" s="1" t="str">
        <f t="shared" si="2"/>
        <v>10204066</v>
      </c>
      <c r="M36" s="1"/>
      <c r="N36" s="1"/>
      <c r="O36" s="1" t="str">
        <f t="shared" si="5"/>
        <v>10204061</v>
      </c>
      <c r="P36" s="1"/>
      <c r="Q36" s="1"/>
      <c r="R36" s="1" t="str">
        <f t="shared" si="3"/>
        <v>102040642</v>
      </c>
      <c r="S36" s="1"/>
      <c r="T36" s="1"/>
      <c r="U36" s="1" t="str">
        <f t="shared" si="4"/>
        <v>102040622</v>
      </c>
      <c r="V36" s="1">
        <v>0</v>
      </c>
      <c r="W36" s="1">
        <v>0</v>
      </c>
      <c r="X36" s="1" t="str">
        <f t="shared" si="6"/>
        <v>102040623</v>
      </c>
      <c r="Y36" s="1">
        <v>0</v>
      </c>
      <c r="Z36" s="1">
        <v>0</v>
      </c>
    </row>
    <row r="37" spans="3:26" x14ac:dyDescent="0.25">
      <c r="C37" s="21">
        <v>2008039</v>
      </c>
      <c r="D37" s="22" t="s">
        <v>63</v>
      </c>
      <c r="E37" s="22" t="s">
        <v>235</v>
      </c>
      <c r="F37" s="2" t="str">
        <f t="shared" si="0"/>
        <v>20080394</v>
      </c>
      <c r="G37" s="2"/>
      <c r="H37" s="32"/>
      <c r="I37" s="1" t="str">
        <f t="shared" si="1"/>
        <v>20080395</v>
      </c>
      <c r="J37" s="1"/>
      <c r="K37" s="1"/>
      <c r="L37" s="1" t="str">
        <f t="shared" si="2"/>
        <v>20080396</v>
      </c>
      <c r="M37" s="1"/>
      <c r="N37" s="1"/>
      <c r="O37" s="1" t="str">
        <f t="shared" si="5"/>
        <v>20080391</v>
      </c>
      <c r="P37" s="1"/>
      <c r="Q37" s="1"/>
      <c r="R37" s="1" t="str">
        <f t="shared" si="3"/>
        <v>200803942</v>
      </c>
      <c r="S37" s="1"/>
      <c r="T37" s="1"/>
      <c r="U37" s="1" t="str">
        <f t="shared" si="4"/>
        <v>200803922</v>
      </c>
      <c r="V37" s="1">
        <v>0</v>
      </c>
      <c r="W37" s="1">
        <v>0</v>
      </c>
      <c r="X37" s="1" t="str">
        <f t="shared" si="6"/>
        <v>200803923</v>
      </c>
      <c r="Y37" s="1">
        <v>0</v>
      </c>
      <c r="Z37" s="1">
        <v>0</v>
      </c>
    </row>
    <row r="38" spans="3:26" x14ac:dyDescent="0.25">
      <c r="C38" s="21">
        <v>1021160</v>
      </c>
      <c r="D38" s="22" t="s">
        <v>105</v>
      </c>
      <c r="E38" s="22" t="s">
        <v>271</v>
      </c>
      <c r="F38" s="2" t="str">
        <f t="shared" si="0"/>
        <v>10211604</v>
      </c>
      <c r="G38" s="2"/>
      <c r="H38" s="32"/>
      <c r="I38" s="1" t="str">
        <f t="shared" si="1"/>
        <v>10211605</v>
      </c>
      <c r="J38" s="1"/>
      <c r="K38" s="1"/>
      <c r="L38" s="1" t="str">
        <f t="shared" si="2"/>
        <v>10211606</v>
      </c>
      <c r="M38" s="1"/>
      <c r="N38" s="1"/>
      <c r="O38" s="1" t="str">
        <f t="shared" si="5"/>
        <v>10211601</v>
      </c>
      <c r="P38" s="1"/>
      <c r="Q38" s="1"/>
      <c r="R38" s="1" t="str">
        <f t="shared" si="3"/>
        <v>102116042</v>
      </c>
      <c r="S38" s="1"/>
      <c r="T38" s="1"/>
      <c r="U38" s="1" t="str">
        <f t="shared" si="4"/>
        <v>102116022</v>
      </c>
      <c r="V38" s="1">
        <v>0</v>
      </c>
      <c r="W38" s="1">
        <v>0</v>
      </c>
      <c r="X38" s="1" t="str">
        <f t="shared" si="6"/>
        <v>102116023</v>
      </c>
      <c r="Y38" s="1">
        <v>0</v>
      </c>
      <c r="Z38" s="1">
        <v>0</v>
      </c>
    </row>
    <row r="39" spans="3:26" x14ac:dyDescent="0.25">
      <c r="C39" s="21">
        <v>1020200</v>
      </c>
      <c r="D39" s="22" t="s">
        <v>119</v>
      </c>
      <c r="E39" s="22" t="s">
        <v>283</v>
      </c>
      <c r="F39" s="2" t="str">
        <f t="shared" si="0"/>
        <v>10202004</v>
      </c>
      <c r="G39" s="2"/>
      <c r="H39" s="32"/>
      <c r="I39" s="1" t="str">
        <f t="shared" si="1"/>
        <v>10202005</v>
      </c>
      <c r="J39" s="1"/>
      <c r="K39" s="1"/>
      <c r="L39" s="1" t="str">
        <f t="shared" si="2"/>
        <v>10202006</v>
      </c>
      <c r="M39" s="1"/>
      <c r="N39" s="1"/>
      <c r="O39" s="1" t="str">
        <f t="shared" si="5"/>
        <v>10202001</v>
      </c>
      <c r="P39" s="1"/>
      <c r="Q39" s="1"/>
      <c r="R39" s="1" t="str">
        <f t="shared" si="3"/>
        <v>102020042</v>
      </c>
      <c r="S39" s="1"/>
      <c r="T39" s="1"/>
      <c r="U39" s="1" t="str">
        <f t="shared" si="4"/>
        <v>102020022</v>
      </c>
      <c r="V39" s="1">
        <v>0</v>
      </c>
      <c r="W39" s="1">
        <v>0</v>
      </c>
      <c r="X39" s="1" t="str">
        <f t="shared" si="6"/>
        <v>102020023</v>
      </c>
      <c r="Y39" s="1">
        <v>0</v>
      </c>
      <c r="Z39" s="1">
        <v>0</v>
      </c>
    </row>
    <row r="40" spans="3:26" x14ac:dyDescent="0.25">
      <c r="C40" s="21">
        <v>1010210</v>
      </c>
      <c r="D40" s="22" t="s">
        <v>139</v>
      </c>
      <c r="E40" s="22" t="s">
        <v>238</v>
      </c>
      <c r="F40" s="2" t="str">
        <f t="shared" si="0"/>
        <v>10102104</v>
      </c>
      <c r="G40" s="2"/>
      <c r="H40" s="32"/>
      <c r="I40" s="1" t="str">
        <f t="shared" si="1"/>
        <v>10102105</v>
      </c>
      <c r="J40" s="1"/>
      <c r="K40" s="1"/>
      <c r="L40" s="1" t="str">
        <f t="shared" si="2"/>
        <v>10102106</v>
      </c>
      <c r="M40" s="1"/>
      <c r="N40" s="1"/>
      <c r="O40" s="1" t="str">
        <f t="shared" si="5"/>
        <v>10102101</v>
      </c>
      <c r="P40" s="1"/>
      <c r="Q40" s="1"/>
      <c r="R40" s="1" t="str">
        <f t="shared" si="3"/>
        <v>101021042</v>
      </c>
      <c r="S40" s="1"/>
      <c r="T40" s="1"/>
      <c r="U40" s="1" t="str">
        <f t="shared" si="4"/>
        <v>101021022</v>
      </c>
      <c r="V40" s="1">
        <v>0</v>
      </c>
      <c r="W40" s="1">
        <v>0</v>
      </c>
      <c r="X40" s="1" t="str">
        <f t="shared" si="6"/>
        <v>101021023</v>
      </c>
      <c r="Y40" s="1">
        <v>0</v>
      </c>
      <c r="Z40" s="1">
        <v>0</v>
      </c>
    </row>
    <row r="41" spans="3:26" x14ac:dyDescent="0.25">
      <c r="C41" s="21">
        <v>2002427</v>
      </c>
      <c r="D41" s="22" t="s">
        <v>137</v>
      </c>
      <c r="E41" s="22" t="s">
        <v>297</v>
      </c>
      <c r="F41" s="2" t="str">
        <f t="shared" si="0"/>
        <v>20024274</v>
      </c>
      <c r="G41" s="2"/>
      <c r="H41" s="32"/>
      <c r="I41" s="1" t="str">
        <f t="shared" si="1"/>
        <v>20024275</v>
      </c>
      <c r="J41" s="1"/>
      <c r="K41" s="1"/>
      <c r="L41" s="1" t="str">
        <f t="shared" si="2"/>
        <v>20024276</v>
      </c>
      <c r="M41" s="1">
        <v>600</v>
      </c>
      <c r="N41" s="1">
        <v>1</v>
      </c>
      <c r="O41" s="1" t="str">
        <f t="shared" si="5"/>
        <v>20024271</v>
      </c>
      <c r="P41" s="1"/>
      <c r="Q41" s="1"/>
      <c r="R41" s="1" t="str">
        <f t="shared" si="3"/>
        <v>200242742</v>
      </c>
      <c r="S41" s="1"/>
      <c r="T41" s="1"/>
      <c r="U41" s="1" t="str">
        <f t="shared" si="4"/>
        <v>200242722</v>
      </c>
      <c r="V41" s="1">
        <v>0</v>
      </c>
      <c r="W41" s="1">
        <v>0</v>
      </c>
      <c r="X41" s="1" t="str">
        <f t="shared" si="6"/>
        <v>200242723</v>
      </c>
      <c r="Y41" s="1">
        <v>0</v>
      </c>
      <c r="Z41" s="1">
        <v>0</v>
      </c>
    </row>
    <row r="42" spans="3:26" x14ac:dyDescent="0.25">
      <c r="C42" s="21">
        <v>1004258</v>
      </c>
      <c r="D42" s="22" t="s">
        <v>137</v>
      </c>
      <c r="E42" s="22" t="s">
        <v>256</v>
      </c>
      <c r="F42" s="2" t="str">
        <f t="shared" si="0"/>
        <v>10042584</v>
      </c>
      <c r="G42" s="2"/>
      <c r="H42" s="32"/>
      <c r="I42" s="1" t="str">
        <f t="shared" si="1"/>
        <v>10042585</v>
      </c>
      <c r="J42" s="1"/>
      <c r="K42" s="1"/>
      <c r="L42" s="1" t="str">
        <f t="shared" si="2"/>
        <v>10042586</v>
      </c>
      <c r="M42" s="1"/>
      <c r="N42" s="1"/>
      <c r="O42" s="1" t="str">
        <f t="shared" si="5"/>
        <v>10042581</v>
      </c>
      <c r="P42" s="1"/>
      <c r="Q42" s="1"/>
      <c r="R42" s="1" t="str">
        <f t="shared" si="3"/>
        <v>100425842</v>
      </c>
      <c r="S42" s="1"/>
      <c r="T42" s="1"/>
      <c r="U42" s="1" t="str">
        <f t="shared" si="4"/>
        <v>100425822</v>
      </c>
      <c r="V42" s="1">
        <v>0</v>
      </c>
      <c r="W42" s="1">
        <v>0</v>
      </c>
      <c r="X42" s="1" t="str">
        <f t="shared" si="6"/>
        <v>100425823</v>
      </c>
      <c r="Y42" s="1">
        <v>0</v>
      </c>
      <c r="Z42" s="1">
        <v>0</v>
      </c>
    </row>
    <row r="43" spans="3:26" x14ac:dyDescent="0.25">
      <c r="C43" s="21">
        <v>1018976</v>
      </c>
      <c r="D43" s="22" t="s">
        <v>88</v>
      </c>
      <c r="E43" s="22" t="s">
        <v>247</v>
      </c>
      <c r="F43" s="2" t="str">
        <f t="shared" si="0"/>
        <v>10189764</v>
      </c>
      <c r="G43" s="2"/>
      <c r="H43" s="32"/>
      <c r="I43" s="1" t="str">
        <f t="shared" si="1"/>
        <v>10189765</v>
      </c>
      <c r="J43" s="1"/>
      <c r="K43" s="1"/>
      <c r="L43" s="1" t="str">
        <f t="shared" si="2"/>
        <v>10189766</v>
      </c>
      <c r="M43" s="1"/>
      <c r="N43" s="1"/>
      <c r="O43" s="1" t="str">
        <f t="shared" si="5"/>
        <v>10189761</v>
      </c>
      <c r="P43" s="1"/>
      <c r="Q43" s="1"/>
      <c r="R43" s="1" t="str">
        <f t="shared" si="3"/>
        <v>101897642</v>
      </c>
      <c r="S43" s="1"/>
      <c r="T43" s="1"/>
      <c r="U43" s="1" t="str">
        <f t="shared" si="4"/>
        <v>101897622</v>
      </c>
      <c r="V43" s="1">
        <v>0</v>
      </c>
      <c r="W43" s="1">
        <v>0</v>
      </c>
      <c r="X43" s="1" t="str">
        <f t="shared" si="6"/>
        <v>101897623</v>
      </c>
      <c r="Y43" s="1">
        <v>0</v>
      </c>
      <c r="Z43" s="1">
        <v>0</v>
      </c>
    </row>
    <row r="44" spans="3:26" x14ac:dyDescent="0.25">
      <c r="C44" s="21">
        <v>1010223</v>
      </c>
      <c r="D44" s="22" t="s">
        <v>140</v>
      </c>
      <c r="E44" s="22" t="s">
        <v>296</v>
      </c>
      <c r="F44" s="2" t="str">
        <f t="shared" si="0"/>
        <v>10102234</v>
      </c>
      <c r="G44" s="2"/>
      <c r="H44" s="32"/>
      <c r="I44" s="1" t="str">
        <f t="shared" si="1"/>
        <v>10102235</v>
      </c>
      <c r="J44" s="1"/>
      <c r="K44" s="1"/>
      <c r="L44" s="1" t="str">
        <f t="shared" si="2"/>
        <v>10102236</v>
      </c>
      <c r="M44" s="1"/>
      <c r="N44" s="1"/>
      <c r="O44" s="1" t="str">
        <f t="shared" si="5"/>
        <v>10102231</v>
      </c>
      <c r="P44" s="1"/>
      <c r="Q44" s="1"/>
      <c r="R44" s="1" t="str">
        <f t="shared" si="3"/>
        <v>101022342</v>
      </c>
      <c r="S44" s="1"/>
      <c r="T44" s="1"/>
      <c r="U44" s="1" t="str">
        <f t="shared" si="4"/>
        <v>101022322</v>
      </c>
      <c r="V44" s="1">
        <v>0</v>
      </c>
      <c r="W44" s="1">
        <v>0</v>
      </c>
      <c r="X44" s="1" t="str">
        <f t="shared" si="6"/>
        <v>101022323</v>
      </c>
      <c r="Y44" s="1">
        <v>0</v>
      </c>
      <c r="Z44" s="1">
        <v>0</v>
      </c>
    </row>
    <row r="45" spans="3:26" x14ac:dyDescent="0.25">
      <c r="C45" s="21">
        <v>1022028</v>
      </c>
      <c r="D45" s="22" t="s">
        <v>141</v>
      </c>
      <c r="E45" s="22" t="s">
        <v>299</v>
      </c>
      <c r="F45" s="2" t="str">
        <f t="shared" si="0"/>
        <v>10220284</v>
      </c>
      <c r="G45" s="2"/>
      <c r="H45" s="32"/>
      <c r="I45" s="1" t="str">
        <f t="shared" si="1"/>
        <v>10220285</v>
      </c>
      <c r="J45" s="1"/>
      <c r="K45" s="1"/>
      <c r="L45" s="1" t="str">
        <f t="shared" si="2"/>
        <v>10220286</v>
      </c>
      <c r="M45" s="1"/>
      <c r="N45" s="1"/>
      <c r="O45" s="1" t="str">
        <f t="shared" si="5"/>
        <v>10220281</v>
      </c>
      <c r="P45" s="1"/>
      <c r="Q45" s="1"/>
      <c r="R45" s="1" t="str">
        <f t="shared" si="3"/>
        <v>102202842</v>
      </c>
      <c r="S45" s="1"/>
      <c r="T45" s="1"/>
      <c r="U45" s="1" t="str">
        <f t="shared" si="4"/>
        <v>102202822</v>
      </c>
      <c r="V45" s="1">
        <v>0</v>
      </c>
      <c r="W45" s="1">
        <v>0</v>
      </c>
      <c r="X45" s="1" t="str">
        <f t="shared" si="6"/>
        <v>102202823</v>
      </c>
      <c r="Y45" s="1">
        <v>0</v>
      </c>
      <c r="Z45" s="1">
        <v>0</v>
      </c>
    </row>
    <row r="46" spans="3:26" x14ac:dyDescent="0.25">
      <c r="C46" s="21">
        <v>1017387</v>
      </c>
      <c r="D46" s="22" t="s">
        <v>142</v>
      </c>
      <c r="E46" s="22" t="s">
        <v>251</v>
      </c>
      <c r="F46" s="2" t="str">
        <f t="shared" si="0"/>
        <v>10173874</v>
      </c>
      <c r="G46" s="2"/>
      <c r="H46" s="32"/>
      <c r="I46" s="1" t="str">
        <f t="shared" si="1"/>
        <v>10173875</v>
      </c>
      <c r="J46" s="1"/>
      <c r="K46" s="1"/>
      <c r="L46" s="1" t="str">
        <f t="shared" si="2"/>
        <v>10173876</v>
      </c>
      <c r="M46" s="1"/>
      <c r="N46" s="1"/>
      <c r="O46" s="1" t="str">
        <f t="shared" si="5"/>
        <v>10173871</v>
      </c>
      <c r="P46" s="1"/>
      <c r="Q46" s="1"/>
      <c r="R46" s="1" t="str">
        <f t="shared" si="3"/>
        <v>101738742</v>
      </c>
      <c r="S46" s="1"/>
      <c r="T46" s="1"/>
      <c r="U46" s="1" t="str">
        <f t="shared" si="4"/>
        <v>101738722</v>
      </c>
      <c r="V46" s="1">
        <v>0</v>
      </c>
      <c r="W46" s="1">
        <v>0</v>
      </c>
      <c r="X46" s="1" t="str">
        <f t="shared" si="6"/>
        <v>101738723</v>
      </c>
      <c r="Y46" s="1">
        <v>0</v>
      </c>
      <c r="Z46" s="1">
        <v>0</v>
      </c>
    </row>
    <row r="47" spans="3:26" x14ac:dyDescent="0.25">
      <c r="C47" s="21">
        <v>1014198</v>
      </c>
      <c r="D47" s="22" t="s">
        <v>214</v>
      </c>
      <c r="E47" s="22" t="s">
        <v>315</v>
      </c>
      <c r="F47" s="2" t="str">
        <f t="shared" si="0"/>
        <v>10141984</v>
      </c>
      <c r="G47" s="2"/>
      <c r="H47" s="32"/>
      <c r="I47" s="1" t="str">
        <f t="shared" si="1"/>
        <v>10141985</v>
      </c>
      <c r="J47" s="1"/>
      <c r="K47" s="1"/>
      <c r="L47" s="1" t="str">
        <f t="shared" si="2"/>
        <v>10141986</v>
      </c>
      <c r="M47" s="1"/>
      <c r="N47" s="1"/>
      <c r="O47" s="1" t="str">
        <f t="shared" si="5"/>
        <v>10141981</v>
      </c>
      <c r="P47" s="1"/>
      <c r="Q47" s="1"/>
      <c r="R47" s="1" t="str">
        <f t="shared" si="3"/>
        <v>101419842</v>
      </c>
      <c r="S47" s="1"/>
      <c r="T47" s="1"/>
      <c r="U47" s="1" t="str">
        <f t="shared" si="4"/>
        <v>101419822</v>
      </c>
      <c r="V47" s="1">
        <v>0</v>
      </c>
      <c r="W47" s="1">
        <v>0</v>
      </c>
      <c r="X47" s="1" t="str">
        <f t="shared" si="6"/>
        <v>101419823</v>
      </c>
      <c r="Y47" s="1">
        <v>0</v>
      </c>
      <c r="Z47" s="1">
        <v>0</v>
      </c>
    </row>
    <row r="48" spans="3:26" x14ac:dyDescent="0.25">
      <c r="C48" s="21">
        <v>2007723</v>
      </c>
      <c r="D48" s="22" t="s">
        <v>101</v>
      </c>
      <c r="E48" s="22" t="s">
        <v>267</v>
      </c>
      <c r="F48" s="2" t="str">
        <f t="shared" si="0"/>
        <v>20077234</v>
      </c>
      <c r="G48" s="2"/>
      <c r="H48" s="32"/>
      <c r="I48" s="1" t="str">
        <f t="shared" si="1"/>
        <v>20077235</v>
      </c>
      <c r="J48" s="1"/>
      <c r="K48" s="1"/>
      <c r="L48" s="1" t="str">
        <f t="shared" si="2"/>
        <v>20077236</v>
      </c>
      <c r="M48" s="1"/>
      <c r="N48" s="1"/>
      <c r="O48" s="1" t="str">
        <f t="shared" si="5"/>
        <v>20077231</v>
      </c>
      <c r="P48" s="1"/>
      <c r="Q48" s="1"/>
      <c r="R48" s="1" t="str">
        <f t="shared" si="3"/>
        <v>200772342</v>
      </c>
      <c r="S48" s="1"/>
      <c r="T48" s="1"/>
      <c r="U48" s="1" t="str">
        <f t="shared" si="4"/>
        <v>200772322</v>
      </c>
      <c r="V48" s="1">
        <v>0</v>
      </c>
      <c r="W48" s="1">
        <v>0</v>
      </c>
      <c r="X48" s="1" t="str">
        <f t="shared" si="6"/>
        <v>200772323</v>
      </c>
      <c r="Y48" s="1">
        <v>0</v>
      </c>
      <c r="Z48" s="1">
        <v>0</v>
      </c>
    </row>
    <row r="49" spans="3:26" x14ac:dyDescent="0.25">
      <c r="C49" s="21">
        <v>1018978</v>
      </c>
      <c r="D49" s="22" t="s">
        <v>93</v>
      </c>
      <c r="E49" s="22" t="s">
        <v>249</v>
      </c>
      <c r="F49" s="2" t="str">
        <f t="shared" si="0"/>
        <v>10189784</v>
      </c>
      <c r="G49" s="2"/>
      <c r="H49" s="32"/>
      <c r="I49" s="1" t="str">
        <f t="shared" si="1"/>
        <v>10189785</v>
      </c>
      <c r="J49" s="1"/>
      <c r="K49" s="1"/>
      <c r="L49" s="1" t="str">
        <f t="shared" si="2"/>
        <v>10189786</v>
      </c>
      <c r="M49" s="1"/>
      <c r="N49" s="1"/>
      <c r="O49" s="1" t="str">
        <f t="shared" si="5"/>
        <v>10189781</v>
      </c>
      <c r="P49" s="1"/>
      <c r="Q49" s="1"/>
      <c r="R49" s="1" t="str">
        <f t="shared" si="3"/>
        <v>101897842</v>
      </c>
      <c r="S49" s="1"/>
      <c r="T49" s="1"/>
      <c r="U49" s="1" t="str">
        <f t="shared" si="4"/>
        <v>101897822</v>
      </c>
      <c r="V49" s="1">
        <v>0</v>
      </c>
      <c r="W49" s="1">
        <v>0</v>
      </c>
      <c r="X49" s="1" t="str">
        <f t="shared" si="6"/>
        <v>101897823</v>
      </c>
      <c r="Y49" s="1">
        <v>0</v>
      </c>
      <c r="Z49" s="1">
        <v>0</v>
      </c>
    </row>
    <row r="50" spans="3:26" x14ac:dyDescent="0.25">
      <c r="C50" s="21">
        <v>1017370</v>
      </c>
      <c r="D50" s="22" t="s">
        <v>190</v>
      </c>
      <c r="E50" s="22" t="s">
        <v>333</v>
      </c>
      <c r="F50" s="2" t="str">
        <f t="shared" si="0"/>
        <v>10173704</v>
      </c>
      <c r="G50" s="2"/>
      <c r="H50" s="32"/>
      <c r="I50" s="1" t="str">
        <f t="shared" si="1"/>
        <v>10173705</v>
      </c>
      <c r="J50" s="1"/>
      <c r="K50" s="1"/>
      <c r="L50" s="1" t="str">
        <f t="shared" si="2"/>
        <v>10173706</v>
      </c>
      <c r="M50" s="1"/>
      <c r="N50" s="1"/>
      <c r="O50" s="1" t="str">
        <f t="shared" si="5"/>
        <v>10173701</v>
      </c>
      <c r="P50" s="1"/>
      <c r="Q50" s="1"/>
      <c r="R50" s="1" t="str">
        <f t="shared" si="3"/>
        <v>101737042</v>
      </c>
      <c r="S50" s="1"/>
      <c r="T50" s="1"/>
      <c r="U50" s="1" t="str">
        <f t="shared" si="4"/>
        <v>101737022</v>
      </c>
      <c r="V50" s="1">
        <v>0</v>
      </c>
      <c r="W50" s="1">
        <v>0</v>
      </c>
      <c r="X50" s="1" t="str">
        <f t="shared" si="6"/>
        <v>101737023</v>
      </c>
      <c r="Y50" s="1">
        <v>0</v>
      </c>
      <c r="Z50" s="1">
        <v>0</v>
      </c>
    </row>
    <row r="51" spans="3:26" x14ac:dyDescent="0.25">
      <c r="C51" s="21">
        <v>1020976</v>
      </c>
      <c r="D51" s="22" t="s">
        <v>231</v>
      </c>
      <c r="E51" s="22" t="s">
        <v>261</v>
      </c>
      <c r="F51" s="2" t="str">
        <f t="shared" si="0"/>
        <v>10209764</v>
      </c>
      <c r="G51" s="2"/>
      <c r="H51" s="32"/>
      <c r="I51" s="1" t="str">
        <f t="shared" si="1"/>
        <v>10209765</v>
      </c>
      <c r="J51" s="1"/>
      <c r="K51" s="1"/>
      <c r="L51" s="1" t="str">
        <f t="shared" si="2"/>
        <v>10209766</v>
      </c>
      <c r="M51" s="1"/>
      <c r="N51" s="1"/>
      <c r="O51" s="1" t="str">
        <f t="shared" si="5"/>
        <v>10209761</v>
      </c>
      <c r="P51" s="1"/>
      <c r="Q51" s="1"/>
      <c r="R51" s="1" t="str">
        <f t="shared" si="3"/>
        <v>102097642</v>
      </c>
      <c r="S51" s="1"/>
      <c r="T51" s="1"/>
      <c r="U51" s="1" t="str">
        <f t="shared" si="4"/>
        <v>102097622</v>
      </c>
      <c r="V51" s="1">
        <v>0</v>
      </c>
      <c r="W51" s="1">
        <v>0</v>
      </c>
      <c r="X51" s="1" t="str">
        <f t="shared" si="6"/>
        <v>102097623</v>
      </c>
      <c r="Y51" s="1">
        <v>0</v>
      </c>
      <c r="Z51" s="1">
        <v>0</v>
      </c>
    </row>
    <row r="52" spans="3:26" x14ac:dyDescent="0.25">
      <c r="C52" s="21">
        <v>2001096</v>
      </c>
      <c r="D52" s="22" t="s">
        <v>64</v>
      </c>
      <c r="E52" s="22" t="s">
        <v>236</v>
      </c>
      <c r="F52" s="2" t="str">
        <f t="shared" si="0"/>
        <v>20010964</v>
      </c>
      <c r="G52" s="2"/>
      <c r="H52" s="32"/>
      <c r="I52" s="1" t="str">
        <f t="shared" si="1"/>
        <v>20010965</v>
      </c>
      <c r="J52" s="1"/>
      <c r="K52" s="1"/>
      <c r="L52" s="1" t="str">
        <f t="shared" si="2"/>
        <v>20010966</v>
      </c>
      <c r="M52" s="1"/>
      <c r="N52" s="1"/>
      <c r="O52" s="1" t="str">
        <f t="shared" si="5"/>
        <v>20010961</v>
      </c>
      <c r="P52" s="1"/>
      <c r="Q52" s="1"/>
      <c r="R52" s="1" t="str">
        <f t="shared" si="3"/>
        <v>200109642</v>
      </c>
      <c r="S52" s="1"/>
      <c r="T52" s="1"/>
      <c r="U52" s="1" t="str">
        <f t="shared" si="4"/>
        <v>200109622</v>
      </c>
      <c r="V52" s="1">
        <v>0</v>
      </c>
      <c r="W52" s="1">
        <v>0</v>
      </c>
      <c r="X52" s="1" t="str">
        <f t="shared" si="6"/>
        <v>200109623</v>
      </c>
      <c r="Y52" s="1">
        <v>0</v>
      </c>
      <c r="Z52" s="1">
        <v>0</v>
      </c>
    </row>
    <row r="53" spans="3:26" x14ac:dyDescent="0.25">
      <c r="C53" s="21">
        <v>1001597</v>
      </c>
      <c r="D53" s="22" t="s">
        <v>164</v>
      </c>
      <c r="E53" s="22" t="s">
        <v>319</v>
      </c>
      <c r="F53" s="2" t="str">
        <f t="shared" si="0"/>
        <v>10015974</v>
      </c>
      <c r="G53" s="2"/>
      <c r="H53" s="32"/>
      <c r="I53" s="1" t="str">
        <f t="shared" si="1"/>
        <v>10015975</v>
      </c>
      <c r="J53" s="1"/>
      <c r="K53" s="1"/>
      <c r="L53" s="1" t="str">
        <f t="shared" si="2"/>
        <v>10015976</v>
      </c>
      <c r="M53" s="1"/>
      <c r="N53" s="1"/>
      <c r="O53" s="1" t="str">
        <f t="shared" si="5"/>
        <v>10015971</v>
      </c>
      <c r="P53" s="1"/>
      <c r="Q53" s="1"/>
      <c r="R53" s="1" t="str">
        <f t="shared" si="3"/>
        <v>100159742</v>
      </c>
      <c r="S53" s="1"/>
      <c r="T53" s="1"/>
      <c r="U53" s="1" t="str">
        <f t="shared" si="4"/>
        <v>100159722</v>
      </c>
      <c r="V53" s="1">
        <v>0</v>
      </c>
      <c r="W53" s="1">
        <v>0</v>
      </c>
      <c r="X53" s="1" t="str">
        <f t="shared" si="6"/>
        <v>100159723</v>
      </c>
      <c r="Y53" s="1">
        <v>0</v>
      </c>
      <c r="Z53" s="1">
        <v>0</v>
      </c>
    </row>
    <row r="54" spans="3:26" x14ac:dyDescent="0.25">
      <c r="C54" s="21">
        <v>1016847</v>
      </c>
      <c r="D54" s="22" t="s">
        <v>79</v>
      </c>
      <c r="E54" s="22" t="s">
        <v>250</v>
      </c>
      <c r="F54" s="2" t="str">
        <f t="shared" si="0"/>
        <v>10168474</v>
      </c>
      <c r="G54" s="2"/>
      <c r="H54" s="32"/>
      <c r="I54" s="1" t="str">
        <f t="shared" si="1"/>
        <v>10168475</v>
      </c>
      <c r="J54" s="1"/>
      <c r="K54" s="1"/>
      <c r="L54" s="1" t="str">
        <f t="shared" si="2"/>
        <v>10168476</v>
      </c>
      <c r="M54" s="1"/>
      <c r="N54" s="1"/>
      <c r="O54" s="1" t="str">
        <f t="shared" si="5"/>
        <v>10168471</v>
      </c>
      <c r="P54" s="1"/>
      <c r="Q54" s="1"/>
      <c r="R54" s="1" t="str">
        <f t="shared" si="3"/>
        <v>101684742</v>
      </c>
      <c r="S54" s="1"/>
      <c r="T54" s="1"/>
      <c r="U54" s="1" t="str">
        <f t="shared" si="4"/>
        <v>101684722</v>
      </c>
      <c r="V54" s="1">
        <v>0</v>
      </c>
      <c r="W54" s="1">
        <v>0</v>
      </c>
      <c r="X54" s="1" t="str">
        <f t="shared" si="6"/>
        <v>101684723</v>
      </c>
      <c r="Y54" s="1">
        <v>0</v>
      </c>
      <c r="Z54" s="1">
        <v>0</v>
      </c>
    </row>
    <row r="55" spans="3:26" x14ac:dyDescent="0.25">
      <c r="C55" s="21">
        <v>1021157</v>
      </c>
      <c r="D55" s="22" t="s">
        <v>120</v>
      </c>
      <c r="E55" s="22" t="s">
        <v>285</v>
      </c>
      <c r="F55" s="2" t="str">
        <f t="shared" si="0"/>
        <v>10211574</v>
      </c>
      <c r="G55" s="2"/>
      <c r="H55" s="32"/>
      <c r="I55" s="1" t="str">
        <f t="shared" si="1"/>
        <v>10211575</v>
      </c>
      <c r="J55" s="1"/>
      <c r="K55" s="1"/>
      <c r="L55" s="1" t="str">
        <f t="shared" si="2"/>
        <v>10211576</v>
      </c>
      <c r="M55" s="1"/>
      <c r="N55" s="1"/>
      <c r="O55" s="1" t="str">
        <f t="shared" si="5"/>
        <v>10211571</v>
      </c>
      <c r="P55" s="1"/>
      <c r="Q55" s="1"/>
      <c r="R55" s="1" t="str">
        <f t="shared" si="3"/>
        <v>102115742</v>
      </c>
      <c r="S55" s="1"/>
      <c r="T55" s="1"/>
      <c r="U55" s="1" t="str">
        <f t="shared" si="4"/>
        <v>102115722</v>
      </c>
      <c r="V55" s="1">
        <v>0</v>
      </c>
      <c r="W55" s="1">
        <v>0</v>
      </c>
      <c r="X55" s="1" t="str">
        <f t="shared" si="6"/>
        <v>102115723</v>
      </c>
      <c r="Y55" s="1">
        <v>0</v>
      </c>
      <c r="Z55" s="1">
        <v>0</v>
      </c>
    </row>
    <row r="56" spans="3:26" x14ac:dyDescent="0.25">
      <c r="C56" s="21">
        <v>2008023</v>
      </c>
      <c r="D56" s="22" t="s">
        <v>120</v>
      </c>
      <c r="E56" s="22" t="s">
        <v>284</v>
      </c>
      <c r="F56" s="2" t="str">
        <f t="shared" si="0"/>
        <v>20080234</v>
      </c>
      <c r="G56" s="2"/>
      <c r="H56" s="32"/>
      <c r="I56" s="1" t="str">
        <f t="shared" si="1"/>
        <v>20080235</v>
      </c>
      <c r="J56" s="1"/>
      <c r="K56" s="1"/>
      <c r="L56" s="1" t="str">
        <f t="shared" si="2"/>
        <v>20080236</v>
      </c>
      <c r="M56" s="1"/>
      <c r="N56" s="1"/>
      <c r="O56" s="1" t="str">
        <f t="shared" si="5"/>
        <v>20080231</v>
      </c>
      <c r="P56" s="1"/>
      <c r="Q56" s="1"/>
      <c r="R56" s="1" t="str">
        <f t="shared" si="3"/>
        <v>200802342</v>
      </c>
      <c r="S56" s="1"/>
      <c r="T56" s="1"/>
      <c r="U56" s="1" t="str">
        <f t="shared" si="4"/>
        <v>200802322</v>
      </c>
      <c r="V56" s="1">
        <v>0</v>
      </c>
      <c r="W56" s="1">
        <v>0</v>
      </c>
      <c r="X56" s="1" t="str">
        <f t="shared" si="6"/>
        <v>200802323</v>
      </c>
      <c r="Y56" s="1">
        <v>0</v>
      </c>
      <c r="Z56" s="1">
        <v>0</v>
      </c>
    </row>
    <row r="57" spans="3:26" x14ac:dyDescent="0.25">
      <c r="C57" s="21">
        <v>2006517</v>
      </c>
      <c r="D57" s="22" t="s">
        <v>147</v>
      </c>
      <c r="E57" s="22" t="s">
        <v>303</v>
      </c>
      <c r="F57" s="2" t="str">
        <f t="shared" si="0"/>
        <v>20065174</v>
      </c>
      <c r="G57" s="2"/>
      <c r="H57" s="32"/>
      <c r="I57" s="1" t="str">
        <f t="shared" si="1"/>
        <v>20065175</v>
      </c>
      <c r="J57" s="1"/>
      <c r="K57" s="1"/>
      <c r="L57" s="1" t="str">
        <f t="shared" si="2"/>
        <v>20065176</v>
      </c>
      <c r="M57" s="1"/>
      <c r="N57" s="1"/>
      <c r="O57" s="1" t="str">
        <f t="shared" si="5"/>
        <v>20065171</v>
      </c>
      <c r="P57" s="1"/>
      <c r="Q57" s="1"/>
      <c r="R57" s="1" t="str">
        <f t="shared" si="3"/>
        <v>200651742</v>
      </c>
      <c r="S57" s="1"/>
      <c r="T57" s="1"/>
      <c r="U57" s="1" t="str">
        <f t="shared" si="4"/>
        <v>200651722</v>
      </c>
      <c r="V57" s="1">
        <v>0</v>
      </c>
      <c r="W57" s="1">
        <v>0</v>
      </c>
      <c r="X57" s="1" t="str">
        <f t="shared" si="6"/>
        <v>200651723</v>
      </c>
      <c r="Y57" s="1">
        <v>0</v>
      </c>
      <c r="Z57" s="1">
        <v>0</v>
      </c>
    </row>
    <row r="58" spans="3:26" x14ac:dyDescent="0.25">
      <c r="C58" s="21">
        <v>1017380</v>
      </c>
      <c r="D58" s="22" t="s">
        <v>147</v>
      </c>
      <c r="E58" s="22" t="s">
        <v>305</v>
      </c>
      <c r="F58" s="2" t="str">
        <f t="shared" si="0"/>
        <v>10173804</v>
      </c>
      <c r="G58" s="2"/>
      <c r="H58" s="32"/>
      <c r="I58" s="1" t="str">
        <f t="shared" si="1"/>
        <v>10173805</v>
      </c>
      <c r="J58" s="1"/>
      <c r="K58" s="1"/>
      <c r="L58" s="1" t="str">
        <f t="shared" si="2"/>
        <v>10173806</v>
      </c>
      <c r="M58" s="1"/>
      <c r="N58" s="1"/>
      <c r="O58" s="1" t="str">
        <f t="shared" si="5"/>
        <v>10173801</v>
      </c>
      <c r="P58" s="1"/>
      <c r="Q58" s="1"/>
      <c r="R58" s="1" t="str">
        <f t="shared" si="3"/>
        <v>101738042</v>
      </c>
      <c r="S58" s="1"/>
      <c r="T58" s="1"/>
      <c r="U58" s="1" t="str">
        <f t="shared" si="4"/>
        <v>101738022</v>
      </c>
      <c r="V58" s="1">
        <v>0</v>
      </c>
      <c r="W58" s="1">
        <v>0</v>
      </c>
      <c r="X58" s="1" t="str">
        <f t="shared" si="6"/>
        <v>101738023</v>
      </c>
      <c r="Y58" s="1">
        <v>0</v>
      </c>
      <c r="Z58" s="1">
        <v>0</v>
      </c>
    </row>
    <row r="59" spans="3:26" x14ac:dyDescent="0.25">
      <c r="C59" s="21">
        <v>1013544</v>
      </c>
      <c r="D59" s="22" t="s">
        <v>222</v>
      </c>
      <c r="E59" s="22" t="s">
        <v>355</v>
      </c>
      <c r="F59" s="2" t="str">
        <f t="shared" si="0"/>
        <v>10135444</v>
      </c>
      <c r="G59" s="2"/>
      <c r="H59" s="32"/>
      <c r="I59" s="1" t="str">
        <f t="shared" si="1"/>
        <v>10135445</v>
      </c>
      <c r="J59" s="1"/>
      <c r="K59" s="1"/>
      <c r="L59" s="1" t="str">
        <f t="shared" si="2"/>
        <v>10135446</v>
      </c>
      <c r="M59" s="1"/>
      <c r="N59" s="1"/>
      <c r="O59" s="1" t="str">
        <f t="shared" si="5"/>
        <v>10135441</v>
      </c>
      <c r="P59" s="1"/>
      <c r="Q59" s="1"/>
      <c r="R59" s="1" t="str">
        <f t="shared" si="3"/>
        <v>101354442</v>
      </c>
      <c r="S59" s="1"/>
      <c r="T59" s="1"/>
      <c r="U59" s="1" t="str">
        <f t="shared" si="4"/>
        <v>101354422</v>
      </c>
      <c r="V59" s="1">
        <v>0</v>
      </c>
      <c r="W59" s="1">
        <v>0</v>
      </c>
      <c r="X59" s="1" t="str">
        <f t="shared" si="6"/>
        <v>101354423</v>
      </c>
      <c r="Y59" s="1">
        <v>0</v>
      </c>
      <c r="Z59" s="1">
        <v>0</v>
      </c>
    </row>
    <row r="60" spans="3:26" x14ac:dyDescent="0.25">
      <c r="C60" s="21">
        <v>1016507</v>
      </c>
      <c r="D60" s="22" t="s">
        <v>65</v>
      </c>
      <c r="E60" s="22" t="s">
        <v>237</v>
      </c>
      <c r="F60" s="2" t="str">
        <f t="shared" si="0"/>
        <v>10165074</v>
      </c>
      <c r="G60" s="2"/>
      <c r="H60" s="32"/>
      <c r="I60" s="1" t="str">
        <f t="shared" si="1"/>
        <v>10165075</v>
      </c>
      <c r="J60" s="1"/>
      <c r="K60" s="1"/>
      <c r="L60" s="1" t="str">
        <f t="shared" si="2"/>
        <v>10165076</v>
      </c>
      <c r="M60" s="1"/>
      <c r="N60" s="1"/>
      <c r="O60" s="1" t="str">
        <f t="shared" si="5"/>
        <v>10165071</v>
      </c>
      <c r="P60" s="1"/>
      <c r="Q60" s="1"/>
      <c r="R60" s="1" t="str">
        <f t="shared" si="3"/>
        <v>101650742</v>
      </c>
      <c r="S60" s="1"/>
      <c r="T60" s="1"/>
      <c r="U60" s="1" t="str">
        <f t="shared" si="4"/>
        <v>101650722</v>
      </c>
      <c r="V60" s="1">
        <v>0</v>
      </c>
      <c r="W60" s="1">
        <v>0</v>
      </c>
      <c r="X60" s="1" t="str">
        <f t="shared" si="6"/>
        <v>101650723</v>
      </c>
      <c r="Y60" s="1">
        <v>0</v>
      </c>
      <c r="Z60" s="1">
        <v>0</v>
      </c>
    </row>
    <row r="61" spans="3:26" x14ac:dyDescent="0.25">
      <c r="C61" s="21">
        <v>1019923</v>
      </c>
      <c r="D61" s="22" t="s">
        <v>210</v>
      </c>
      <c r="E61" s="22" t="s">
        <v>268</v>
      </c>
      <c r="F61" s="2" t="str">
        <f t="shared" si="0"/>
        <v>10199234</v>
      </c>
      <c r="G61" s="2"/>
      <c r="H61" s="32"/>
      <c r="I61" s="1" t="str">
        <f t="shared" si="1"/>
        <v>10199235</v>
      </c>
      <c r="J61" s="1"/>
      <c r="K61" s="1"/>
      <c r="L61" s="1" t="str">
        <f t="shared" si="2"/>
        <v>10199236</v>
      </c>
      <c r="M61" s="1"/>
      <c r="N61" s="1"/>
      <c r="O61" s="1" t="str">
        <f t="shared" si="5"/>
        <v>10199231</v>
      </c>
      <c r="P61" s="1"/>
      <c r="Q61" s="1"/>
      <c r="R61" s="1" t="str">
        <f t="shared" si="3"/>
        <v>101992342</v>
      </c>
      <c r="S61" s="1"/>
      <c r="T61" s="1"/>
      <c r="U61" s="1" t="str">
        <f t="shared" si="4"/>
        <v>101992322</v>
      </c>
      <c r="V61" s="1">
        <v>0</v>
      </c>
      <c r="W61" s="1">
        <v>0</v>
      </c>
      <c r="X61" s="1" t="str">
        <f t="shared" si="6"/>
        <v>101992323</v>
      </c>
      <c r="Y61" s="1">
        <v>0</v>
      </c>
      <c r="Z61" s="1">
        <v>0</v>
      </c>
    </row>
    <row r="62" spans="3:26" x14ac:dyDescent="0.25">
      <c r="C62" s="21">
        <v>1017358</v>
      </c>
      <c r="D62" s="22" t="s">
        <v>106</v>
      </c>
      <c r="E62" s="22" t="s">
        <v>272</v>
      </c>
      <c r="F62" s="2" t="str">
        <f t="shared" si="0"/>
        <v>10173584</v>
      </c>
      <c r="G62" s="2"/>
      <c r="H62" s="32"/>
      <c r="I62" s="1" t="str">
        <f t="shared" si="1"/>
        <v>10173585</v>
      </c>
      <c r="J62" s="1"/>
      <c r="K62" s="1"/>
      <c r="L62" s="1" t="str">
        <f t="shared" si="2"/>
        <v>10173586</v>
      </c>
      <c r="M62" s="1"/>
      <c r="N62" s="1"/>
      <c r="O62" s="1" t="str">
        <f t="shared" si="5"/>
        <v>10173581</v>
      </c>
      <c r="P62" s="1"/>
      <c r="Q62" s="1"/>
      <c r="R62" s="1" t="str">
        <f t="shared" si="3"/>
        <v>101735842</v>
      </c>
      <c r="S62" s="1"/>
      <c r="T62" s="1"/>
      <c r="U62" s="1" t="str">
        <f t="shared" si="4"/>
        <v>101735822</v>
      </c>
      <c r="V62" s="1">
        <v>0</v>
      </c>
      <c r="W62" s="1">
        <v>0</v>
      </c>
      <c r="X62" s="1" t="str">
        <f t="shared" si="6"/>
        <v>101735823</v>
      </c>
      <c r="Y62" s="1">
        <v>0</v>
      </c>
      <c r="Z62" s="1">
        <v>0</v>
      </c>
    </row>
    <row r="63" spans="3:26" x14ac:dyDescent="0.25">
      <c r="C63" s="21">
        <v>1017145</v>
      </c>
      <c r="D63" s="22" t="s">
        <v>149</v>
      </c>
      <c r="E63" s="22" t="s">
        <v>306</v>
      </c>
      <c r="F63" s="2" t="str">
        <f t="shared" si="0"/>
        <v>10171454</v>
      </c>
      <c r="G63" s="2"/>
      <c r="H63" s="32"/>
      <c r="I63" s="1" t="str">
        <f t="shared" si="1"/>
        <v>10171455</v>
      </c>
      <c r="J63" s="1"/>
      <c r="K63" s="1"/>
      <c r="L63" s="1" t="str">
        <f t="shared" si="2"/>
        <v>10171456</v>
      </c>
      <c r="M63" s="1"/>
      <c r="N63" s="1"/>
      <c r="O63" s="1" t="str">
        <f t="shared" si="5"/>
        <v>10171451</v>
      </c>
      <c r="P63" s="1"/>
      <c r="Q63" s="1"/>
      <c r="R63" s="1" t="str">
        <f t="shared" si="3"/>
        <v>101714542</v>
      </c>
      <c r="S63" s="1"/>
      <c r="T63" s="1"/>
      <c r="U63" s="1" t="str">
        <f t="shared" si="4"/>
        <v>101714522</v>
      </c>
      <c r="V63" s="1">
        <v>0</v>
      </c>
      <c r="W63" s="1">
        <v>0</v>
      </c>
      <c r="X63" s="1" t="str">
        <f t="shared" si="6"/>
        <v>101714523</v>
      </c>
      <c r="Y63" s="1">
        <v>0</v>
      </c>
      <c r="Z63" s="1">
        <v>0</v>
      </c>
    </row>
    <row r="64" spans="3:26" x14ac:dyDescent="0.25">
      <c r="C64" s="21">
        <v>1003809</v>
      </c>
      <c r="D64" s="22" t="s">
        <v>158</v>
      </c>
      <c r="E64" s="22" t="s">
        <v>313</v>
      </c>
      <c r="F64" s="2" t="str">
        <f t="shared" si="0"/>
        <v>10038094</v>
      </c>
      <c r="G64" s="2"/>
      <c r="H64" s="32"/>
      <c r="I64" s="1" t="str">
        <f t="shared" si="1"/>
        <v>10038095</v>
      </c>
      <c r="J64" s="1"/>
      <c r="K64" s="1"/>
      <c r="L64" s="1" t="str">
        <f t="shared" si="2"/>
        <v>10038096</v>
      </c>
      <c r="M64" s="1"/>
      <c r="N64" s="1"/>
      <c r="O64" s="1" t="str">
        <f t="shared" si="5"/>
        <v>10038091</v>
      </c>
      <c r="P64" s="1"/>
      <c r="Q64" s="1"/>
      <c r="R64" s="1" t="str">
        <f t="shared" si="3"/>
        <v>100380942</v>
      </c>
      <c r="S64" s="1"/>
      <c r="T64" s="1"/>
      <c r="U64" s="1" t="str">
        <f t="shared" si="4"/>
        <v>100380922</v>
      </c>
      <c r="V64" s="1">
        <v>0</v>
      </c>
      <c r="W64" s="1">
        <v>0</v>
      </c>
      <c r="X64" s="1" t="str">
        <f t="shared" si="6"/>
        <v>100380923</v>
      </c>
      <c r="Y64" s="1">
        <v>0</v>
      </c>
      <c r="Z64" s="1">
        <v>0</v>
      </c>
    </row>
    <row r="65" spans="3:26" x14ac:dyDescent="0.25">
      <c r="C65" s="21">
        <v>1016420</v>
      </c>
      <c r="D65" s="22" t="s">
        <v>121</v>
      </c>
      <c r="E65" s="22" t="s">
        <v>273</v>
      </c>
      <c r="F65" s="2" t="str">
        <f t="shared" si="0"/>
        <v>10164204</v>
      </c>
      <c r="G65" s="2"/>
      <c r="H65" s="32"/>
      <c r="I65" s="1" t="str">
        <f t="shared" si="1"/>
        <v>10164205</v>
      </c>
      <c r="J65" s="1"/>
      <c r="K65" s="1"/>
      <c r="L65" s="1" t="str">
        <f t="shared" si="2"/>
        <v>10164206</v>
      </c>
      <c r="M65" s="1"/>
      <c r="N65" s="1"/>
      <c r="O65" s="1" t="str">
        <f t="shared" si="5"/>
        <v>10164201</v>
      </c>
      <c r="P65" s="1"/>
      <c r="Q65" s="1"/>
      <c r="R65" s="1" t="str">
        <f t="shared" si="3"/>
        <v>101642042</v>
      </c>
      <c r="S65" s="1"/>
      <c r="T65" s="1"/>
      <c r="U65" s="1" t="str">
        <f t="shared" si="4"/>
        <v>101642022</v>
      </c>
      <c r="V65" s="1">
        <v>0</v>
      </c>
      <c r="W65" s="1">
        <v>0</v>
      </c>
      <c r="X65" s="1" t="str">
        <f t="shared" si="6"/>
        <v>101642023</v>
      </c>
      <c r="Y65" s="1">
        <v>0</v>
      </c>
      <c r="Z65" s="1">
        <v>0</v>
      </c>
    </row>
    <row r="66" spans="3:26" x14ac:dyDescent="0.25">
      <c r="C66" s="21">
        <v>2008016</v>
      </c>
      <c r="D66" s="22" t="s">
        <v>181</v>
      </c>
      <c r="E66" s="22" t="s">
        <v>327</v>
      </c>
      <c r="F66" s="2" t="str">
        <f t="shared" si="0"/>
        <v>20080164</v>
      </c>
      <c r="G66" s="2"/>
      <c r="H66" s="32"/>
      <c r="I66" s="1" t="str">
        <f t="shared" si="1"/>
        <v>20080165</v>
      </c>
      <c r="J66" s="1"/>
      <c r="K66" s="1"/>
      <c r="L66" s="1" t="str">
        <f t="shared" si="2"/>
        <v>20080166</v>
      </c>
      <c r="M66" s="1"/>
      <c r="N66" s="1"/>
      <c r="O66" s="1" t="str">
        <f t="shared" si="5"/>
        <v>20080161</v>
      </c>
      <c r="P66" s="1"/>
      <c r="Q66" s="1"/>
      <c r="R66" s="1" t="str">
        <f t="shared" si="3"/>
        <v>200801642</v>
      </c>
      <c r="S66" s="1"/>
      <c r="T66" s="1"/>
      <c r="U66" s="1" t="str">
        <f t="shared" si="4"/>
        <v>200801622</v>
      </c>
      <c r="V66" s="1">
        <v>0</v>
      </c>
      <c r="W66" s="1">
        <v>0</v>
      </c>
      <c r="X66" s="1" t="str">
        <f t="shared" si="6"/>
        <v>200801623</v>
      </c>
      <c r="Y66" s="1">
        <v>0</v>
      </c>
      <c r="Z66" s="1">
        <v>0</v>
      </c>
    </row>
    <row r="67" spans="3:26" x14ac:dyDescent="0.25">
      <c r="C67" s="21">
        <v>1001494</v>
      </c>
      <c r="D67" s="22" t="s">
        <v>218</v>
      </c>
      <c r="E67" s="22" t="s">
        <v>273</v>
      </c>
      <c r="F67" s="2" t="str">
        <f t="shared" si="0"/>
        <v>10014944</v>
      </c>
      <c r="G67" s="2"/>
      <c r="H67" s="32"/>
      <c r="I67" s="1" t="str">
        <f t="shared" si="1"/>
        <v>10014945</v>
      </c>
      <c r="J67" s="1">
        <v>2800</v>
      </c>
      <c r="K67" s="1">
        <v>23</v>
      </c>
      <c r="L67" s="1" t="str">
        <f t="shared" si="2"/>
        <v>10014946</v>
      </c>
      <c r="M67" s="1"/>
      <c r="N67" s="1"/>
      <c r="O67" s="1" t="str">
        <f t="shared" si="5"/>
        <v>10014941</v>
      </c>
      <c r="P67" s="1"/>
      <c r="Q67" s="1"/>
      <c r="R67" s="1" t="str">
        <f t="shared" si="3"/>
        <v>100149442</v>
      </c>
      <c r="S67" s="1"/>
      <c r="T67" s="1"/>
      <c r="U67" s="1" t="str">
        <f t="shared" si="4"/>
        <v>100149422</v>
      </c>
      <c r="V67" s="1">
        <v>0</v>
      </c>
      <c r="W67" s="1">
        <v>0</v>
      </c>
      <c r="X67" s="1" t="str">
        <f t="shared" si="6"/>
        <v>100149423</v>
      </c>
      <c r="Y67" s="1">
        <v>0</v>
      </c>
      <c r="Z67" s="1">
        <v>0</v>
      </c>
    </row>
    <row r="68" spans="3:26" x14ac:dyDescent="0.25">
      <c r="C68" s="21">
        <v>1002196</v>
      </c>
      <c r="D68" s="22" t="s">
        <v>160</v>
      </c>
      <c r="E68" s="22" t="s">
        <v>315</v>
      </c>
      <c r="F68" s="2" t="str">
        <f t="shared" si="0"/>
        <v>10021964</v>
      </c>
      <c r="G68" s="2"/>
      <c r="H68" s="32"/>
      <c r="I68" s="1" t="str">
        <f t="shared" si="1"/>
        <v>10021965</v>
      </c>
      <c r="J68" s="1"/>
      <c r="K68" s="1"/>
      <c r="L68" s="1" t="str">
        <f t="shared" si="2"/>
        <v>10021966</v>
      </c>
      <c r="M68" s="1"/>
      <c r="N68" s="1"/>
      <c r="O68" s="1" t="str">
        <f t="shared" si="5"/>
        <v>10021961</v>
      </c>
      <c r="P68" s="1"/>
      <c r="Q68" s="1"/>
      <c r="R68" s="1" t="str">
        <f t="shared" si="3"/>
        <v>100219642</v>
      </c>
      <c r="S68" s="1"/>
      <c r="T68" s="1"/>
      <c r="U68" s="1" t="str">
        <f t="shared" si="4"/>
        <v>100219622</v>
      </c>
      <c r="V68" s="1">
        <v>0</v>
      </c>
      <c r="W68" s="1">
        <v>0</v>
      </c>
      <c r="X68" s="1" t="str">
        <f t="shared" si="6"/>
        <v>100219623</v>
      </c>
      <c r="Y68" s="1">
        <v>0</v>
      </c>
      <c r="Z68" s="1">
        <v>0</v>
      </c>
    </row>
    <row r="69" spans="3:26" x14ac:dyDescent="0.25">
      <c r="C69" s="21">
        <v>1001135</v>
      </c>
      <c r="D69" s="22" t="s">
        <v>176</v>
      </c>
      <c r="E69" s="22" t="s">
        <v>324</v>
      </c>
      <c r="F69" s="2" t="str">
        <f t="shared" si="0"/>
        <v>10011354</v>
      </c>
      <c r="G69" s="2"/>
      <c r="H69" s="32"/>
      <c r="I69" s="1" t="str">
        <f t="shared" si="1"/>
        <v>10011355</v>
      </c>
      <c r="J69" s="1"/>
      <c r="K69" s="1"/>
      <c r="L69" s="1" t="str">
        <f t="shared" si="2"/>
        <v>10011356</v>
      </c>
      <c r="M69" s="1"/>
      <c r="N69" s="1"/>
      <c r="O69" s="1" t="str">
        <f t="shared" si="5"/>
        <v>10011351</v>
      </c>
      <c r="P69" s="1"/>
      <c r="Q69" s="1"/>
      <c r="R69" s="1" t="str">
        <f t="shared" si="3"/>
        <v>100113542</v>
      </c>
      <c r="S69" s="1"/>
      <c r="T69" s="1"/>
      <c r="U69" s="1" t="str">
        <f t="shared" si="4"/>
        <v>100113522</v>
      </c>
      <c r="V69" s="1">
        <v>0</v>
      </c>
      <c r="W69" s="1">
        <v>7</v>
      </c>
      <c r="X69" s="1" t="str">
        <f t="shared" si="6"/>
        <v>100113523</v>
      </c>
      <c r="Y69" s="1">
        <v>0</v>
      </c>
      <c r="Z69" s="1">
        <v>0</v>
      </c>
    </row>
    <row r="70" spans="3:26" x14ac:dyDescent="0.25">
      <c r="C70" s="21">
        <v>1022072</v>
      </c>
      <c r="D70" s="22" t="s">
        <v>206</v>
      </c>
      <c r="E70" s="22" t="s">
        <v>345</v>
      </c>
      <c r="F70" s="2" t="str">
        <f t="shared" ref="F70:F133" si="7">C70&amp;4</f>
        <v>10220724</v>
      </c>
      <c r="G70" s="2"/>
      <c r="H70" s="32"/>
      <c r="I70" s="1" t="str">
        <f t="shared" ref="I70:I133" si="8">C70&amp;5</f>
        <v>10220725</v>
      </c>
      <c r="J70" s="1"/>
      <c r="K70" s="1"/>
      <c r="L70" s="1" t="str">
        <f t="shared" ref="L70:L133" si="9">C70&amp;6</f>
        <v>10220726</v>
      </c>
      <c r="M70" s="1"/>
      <c r="N70" s="1"/>
      <c r="O70" s="1" t="str">
        <f t="shared" si="5"/>
        <v>10220721</v>
      </c>
      <c r="P70" s="1"/>
      <c r="Q70" s="1"/>
      <c r="R70" s="1" t="str">
        <f t="shared" ref="R70:R133" si="10">F70&amp;2</f>
        <v>102207242</v>
      </c>
      <c r="S70" s="1"/>
      <c r="T70" s="1"/>
      <c r="U70" s="1" t="str">
        <f t="shared" ref="U70:U133" si="11">C70&amp;22</f>
        <v>102207222</v>
      </c>
      <c r="V70" s="1">
        <v>0</v>
      </c>
      <c r="W70" s="1">
        <v>0</v>
      </c>
      <c r="X70" s="1" t="str">
        <f t="shared" si="6"/>
        <v>102207223</v>
      </c>
      <c r="Y70" s="1">
        <v>0</v>
      </c>
      <c r="Z70" s="1">
        <v>0</v>
      </c>
    </row>
    <row r="71" spans="3:26" x14ac:dyDescent="0.25">
      <c r="C71" s="21">
        <v>1008563</v>
      </c>
      <c r="D71" s="22" t="s">
        <v>174</v>
      </c>
      <c r="E71" s="22" t="s">
        <v>255</v>
      </c>
      <c r="F71" s="2" t="str">
        <f t="shared" si="7"/>
        <v>10085634</v>
      </c>
      <c r="G71" s="2"/>
      <c r="H71" s="32"/>
      <c r="I71" s="1" t="str">
        <f t="shared" si="8"/>
        <v>10085635</v>
      </c>
      <c r="J71" s="1"/>
      <c r="K71" s="1"/>
      <c r="L71" s="1" t="str">
        <f t="shared" si="9"/>
        <v>10085636</v>
      </c>
      <c r="M71" s="1"/>
      <c r="N71" s="1"/>
      <c r="O71" s="1" t="str">
        <f t="shared" ref="O71:O134" si="12">C71&amp;1</f>
        <v>10085631</v>
      </c>
      <c r="P71" s="1"/>
      <c r="Q71" s="1"/>
      <c r="R71" s="1" t="str">
        <f t="shared" si="10"/>
        <v>100856342</v>
      </c>
      <c r="S71" s="1"/>
      <c r="T71" s="1"/>
      <c r="U71" s="1" t="str">
        <f t="shared" si="11"/>
        <v>100856322</v>
      </c>
      <c r="V71" s="1">
        <v>0</v>
      </c>
      <c r="W71" s="1">
        <v>0</v>
      </c>
      <c r="X71" s="1" t="str">
        <f t="shared" ref="X71:X134" si="13">C71&amp;23</f>
        <v>100856323</v>
      </c>
      <c r="Y71" s="1">
        <v>0</v>
      </c>
      <c r="Z71" s="1">
        <v>0</v>
      </c>
    </row>
    <row r="72" spans="3:26" x14ac:dyDescent="0.25">
      <c r="C72" s="21">
        <v>1011440</v>
      </c>
      <c r="D72" s="22" t="s">
        <v>107</v>
      </c>
      <c r="E72" s="22" t="s">
        <v>273</v>
      </c>
      <c r="F72" s="2" t="str">
        <f t="shared" si="7"/>
        <v>10114404</v>
      </c>
      <c r="G72" s="2"/>
      <c r="H72" s="32"/>
      <c r="I72" s="1" t="str">
        <f t="shared" si="8"/>
        <v>10114405</v>
      </c>
      <c r="J72" s="1"/>
      <c r="K72" s="1"/>
      <c r="L72" s="1" t="str">
        <f t="shared" si="9"/>
        <v>10114406</v>
      </c>
      <c r="M72" s="1"/>
      <c r="N72" s="1"/>
      <c r="O72" s="1" t="str">
        <f t="shared" si="12"/>
        <v>10114401</v>
      </c>
      <c r="P72" s="1"/>
      <c r="Q72" s="1"/>
      <c r="R72" s="1" t="str">
        <f t="shared" si="10"/>
        <v>101144042</v>
      </c>
      <c r="S72" s="1"/>
      <c r="T72" s="1"/>
      <c r="U72" s="1" t="str">
        <f t="shared" si="11"/>
        <v>101144022</v>
      </c>
      <c r="V72" s="1">
        <v>0</v>
      </c>
      <c r="W72" s="1">
        <v>0</v>
      </c>
      <c r="X72" s="1" t="str">
        <f t="shared" si="13"/>
        <v>101144023</v>
      </c>
      <c r="Y72" s="1">
        <v>0</v>
      </c>
      <c r="Z72" s="1">
        <v>0</v>
      </c>
    </row>
    <row r="73" spans="3:26" x14ac:dyDescent="0.25">
      <c r="C73" s="21">
        <v>1019925</v>
      </c>
      <c r="D73" s="22" t="s">
        <v>80</v>
      </c>
      <c r="E73" s="22" t="s">
        <v>251</v>
      </c>
      <c r="F73" s="2" t="str">
        <f t="shared" si="7"/>
        <v>10199254</v>
      </c>
      <c r="G73" s="2"/>
      <c r="H73" s="32"/>
      <c r="I73" s="1" t="str">
        <f t="shared" si="8"/>
        <v>10199255</v>
      </c>
      <c r="J73" s="1"/>
      <c r="K73" s="1"/>
      <c r="L73" s="1" t="str">
        <f t="shared" si="9"/>
        <v>10199256</v>
      </c>
      <c r="M73" s="1"/>
      <c r="N73" s="1"/>
      <c r="O73" s="1" t="str">
        <f t="shared" si="12"/>
        <v>10199251</v>
      </c>
      <c r="P73" s="1"/>
      <c r="Q73" s="1"/>
      <c r="R73" s="1" t="str">
        <f t="shared" si="10"/>
        <v>101992542</v>
      </c>
      <c r="S73" s="1"/>
      <c r="T73" s="1"/>
      <c r="U73" s="1" t="str">
        <f t="shared" si="11"/>
        <v>101992522</v>
      </c>
      <c r="V73" s="1">
        <v>0</v>
      </c>
      <c r="W73" s="1">
        <v>0</v>
      </c>
      <c r="X73" s="1" t="str">
        <f t="shared" si="13"/>
        <v>101992523</v>
      </c>
      <c r="Y73" s="1">
        <v>0</v>
      </c>
      <c r="Z73" s="1">
        <v>0</v>
      </c>
    </row>
    <row r="74" spans="3:26" x14ac:dyDescent="0.25">
      <c r="C74" s="21">
        <v>1003184</v>
      </c>
      <c r="D74" s="22" t="s">
        <v>66</v>
      </c>
      <c r="E74" s="22" t="s">
        <v>238</v>
      </c>
      <c r="F74" s="2" t="str">
        <f t="shared" si="7"/>
        <v>10031844</v>
      </c>
      <c r="G74" s="2"/>
      <c r="H74" s="32"/>
      <c r="I74" s="1" t="str">
        <f t="shared" si="8"/>
        <v>10031845</v>
      </c>
      <c r="J74" s="1"/>
      <c r="K74" s="1"/>
      <c r="L74" s="1" t="str">
        <f t="shared" si="9"/>
        <v>10031846</v>
      </c>
      <c r="M74" s="1"/>
      <c r="N74" s="1"/>
      <c r="O74" s="1" t="str">
        <f t="shared" si="12"/>
        <v>10031841</v>
      </c>
      <c r="P74" s="1"/>
      <c r="Q74" s="1"/>
      <c r="R74" s="1" t="str">
        <f t="shared" si="10"/>
        <v>100318442</v>
      </c>
      <c r="S74" s="1"/>
      <c r="T74" s="1"/>
      <c r="U74" s="1" t="str">
        <f t="shared" si="11"/>
        <v>100318422</v>
      </c>
      <c r="V74" s="1">
        <v>0</v>
      </c>
      <c r="W74" s="1">
        <v>0</v>
      </c>
      <c r="X74" s="1" t="str">
        <f t="shared" si="13"/>
        <v>100318423</v>
      </c>
      <c r="Y74" s="1">
        <v>0</v>
      </c>
      <c r="Z74" s="1">
        <v>0</v>
      </c>
    </row>
    <row r="75" spans="3:26" x14ac:dyDescent="0.25">
      <c r="C75" s="21">
        <v>1002460</v>
      </c>
      <c r="D75" s="22" t="s">
        <v>66</v>
      </c>
      <c r="E75" s="22" t="s">
        <v>318</v>
      </c>
      <c r="F75" s="2" t="str">
        <f t="shared" si="7"/>
        <v>10024604</v>
      </c>
      <c r="G75" s="2"/>
      <c r="H75" s="32"/>
      <c r="I75" s="1" t="str">
        <f t="shared" si="8"/>
        <v>10024605</v>
      </c>
      <c r="J75" s="1"/>
      <c r="K75" s="1"/>
      <c r="L75" s="1" t="str">
        <f t="shared" si="9"/>
        <v>10024606</v>
      </c>
      <c r="M75" s="1"/>
      <c r="N75" s="1"/>
      <c r="O75" s="1" t="str">
        <f t="shared" si="12"/>
        <v>10024601</v>
      </c>
      <c r="P75" s="1"/>
      <c r="Q75" s="1"/>
      <c r="R75" s="1" t="str">
        <f t="shared" si="10"/>
        <v>100246042</v>
      </c>
      <c r="S75" s="1"/>
      <c r="T75" s="1"/>
      <c r="U75" s="1" t="str">
        <f t="shared" si="11"/>
        <v>100246022</v>
      </c>
      <c r="V75" s="1">
        <v>0</v>
      </c>
      <c r="W75" s="1">
        <v>0</v>
      </c>
      <c r="X75" s="1" t="str">
        <f t="shared" si="13"/>
        <v>100246023</v>
      </c>
      <c r="Y75" s="1">
        <v>0</v>
      </c>
      <c r="Z75" s="1">
        <v>0</v>
      </c>
    </row>
    <row r="76" spans="3:26" x14ac:dyDescent="0.25">
      <c r="C76" s="21">
        <v>1018250</v>
      </c>
      <c r="D76" s="22" t="s">
        <v>66</v>
      </c>
      <c r="E76" s="22" t="s">
        <v>239</v>
      </c>
      <c r="F76" s="2" t="str">
        <f t="shared" si="7"/>
        <v>10182504</v>
      </c>
      <c r="G76" s="2"/>
      <c r="H76" s="32"/>
      <c r="I76" s="1" t="str">
        <f t="shared" si="8"/>
        <v>10182505</v>
      </c>
      <c r="J76" s="1"/>
      <c r="K76" s="1"/>
      <c r="L76" s="1" t="str">
        <f t="shared" si="9"/>
        <v>10182506</v>
      </c>
      <c r="M76" s="1"/>
      <c r="N76" s="1"/>
      <c r="O76" s="1" t="str">
        <f t="shared" si="12"/>
        <v>10182501</v>
      </c>
      <c r="P76" s="1"/>
      <c r="Q76" s="1"/>
      <c r="R76" s="1" t="str">
        <f t="shared" si="10"/>
        <v>101825042</v>
      </c>
      <c r="S76" s="1"/>
      <c r="T76" s="1"/>
      <c r="U76" s="1" t="str">
        <f t="shared" si="11"/>
        <v>101825022</v>
      </c>
      <c r="V76" s="1">
        <v>0</v>
      </c>
      <c r="W76" s="1">
        <v>0</v>
      </c>
      <c r="X76" s="1" t="str">
        <f t="shared" si="13"/>
        <v>101825023</v>
      </c>
      <c r="Y76" s="1">
        <v>0</v>
      </c>
      <c r="Z76" s="1">
        <v>0</v>
      </c>
    </row>
    <row r="77" spans="3:26" x14ac:dyDescent="0.25">
      <c r="C77" s="21">
        <v>1010669</v>
      </c>
      <c r="D77" s="22" t="s">
        <v>144</v>
      </c>
      <c r="E77" s="22" t="s">
        <v>249</v>
      </c>
      <c r="F77" s="2" t="str">
        <f t="shared" si="7"/>
        <v>10106694</v>
      </c>
      <c r="G77" s="2"/>
      <c r="H77" s="32"/>
      <c r="I77" s="1" t="str">
        <f t="shared" si="8"/>
        <v>10106695</v>
      </c>
      <c r="J77" s="1"/>
      <c r="K77" s="1"/>
      <c r="L77" s="1" t="str">
        <f t="shared" si="9"/>
        <v>10106696</v>
      </c>
      <c r="M77" s="1"/>
      <c r="N77" s="1"/>
      <c r="O77" s="1" t="str">
        <f t="shared" si="12"/>
        <v>10106691</v>
      </c>
      <c r="P77" s="1"/>
      <c r="Q77" s="1"/>
      <c r="R77" s="1" t="str">
        <f t="shared" si="10"/>
        <v>101066942</v>
      </c>
      <c r="S77" s="1"/>
      <c r="T77" s="1"/>
      <c r="U77" s="1" t="str">
        <f t="shared" si="11"/>
        <v>101066922</v>
      </c>
      <c r="V77" s="1">
        <v>0</v>
      </c>
      <c r="W77" s="1">
        <v>0</v>
      </c>
      <c r="X77" s="1" t="str">
        <f t="shared" si="13"/>
        <v>101066923</v>
      </c>
      <c r="Y77" s="1">
        <v>0</v>
      </c>
      <c r="Z77" s="1">
        <v>0</v>
      </c>
    </row>
    <row r="78" spans="3:26" x14ac:dyDescent="0.25">
      <c r="C78" s="21">
        <v>1019935</v>
      </c>
      <c r="D78" s="22" t="s">
        <v>81</v>
      </c>
      <c r="E78" s="22" t="s">
        <v>252</v>
      </c>
      <c r="F78" s="2" t="str">
        <f t="shared" si="7"/>
        <v>10199354</v>
      </c>
      <c r="G78" s="2"/>
      <c r="H78" s="32"/>
      <c r="I78" s="1" t="str">
        <f t="shared" si="8"/>
        <v>10199355</v>
      </c>
      <c r="J78" s="1"/>
      <c r="K78" s="1"/>
      <c r="L78" s="1" t="str">
        <f t="shared" si="9"/>
        <v>10199356</v>
      </c>
      <c r="M78" s="1"/>
      <c r="N78" s="1"/>
      <c r="O78" s="1" t="str">
        <f t="shared" si="12"/>
        <v>10199351</v>
      </c>
      <c r="P78" s="1"/>
      <c r="Q78" s="1"/>
      <c r="R78" s="1" t="str">
        <f t="shared" si="10"/>
        <v>101993542</v>
      </c>
      <c r="S78" s="1"/>
      <c r="T78" s="1"/>
      <c r="U78" s="1" t="str">
        <f t="shared" si="11"/>
        <v>101993522</v>
      </c>
      <c r="V78" s="1">
        <v>0</v>
      </c>
      <c r="W78" s="1">
        <v>0</v>
      </c>
      <c r="X78" s="1" t="str">
        <f t="shared" si="13"/>
        <v>101993523</v>
      </c>
      <c r="Y78" s="1">
        <v>0</v>
      </c>
      <c r="Z78" s="1">
        <v>0</v>
      </c>
    </row>
    <row r="79" spans="3:26" x14ac:dyDescent="0.25">
      <c r="C79" s="21">
        <v>1017369</v>
      </c>
      <c r="D79" s="22" t="s">
        <v>115</v>
      </c>
      <c r="E79" s="22" t="s">
        <v>247</v>
      </c>
      <c r="F79" s="2" t="str">
        <f t="shared" si="7"/>
        <v>10173694</v>
      </c>
      <c r="G79" s="2"/>
      <c r="H79" s="32"/>
      <c r="I79" s="1" t="str">
        <f t="shared" si="8"/>
        <v>10173695</v>
      </c>
      <c r="J79" s="1"/>
      <c r="K79" s="1"/>
      <c r="L79" s="1" t="str">
        <f t="shared" si="9"/>
        <v>10173696</v>
      </c>
      <c r="M79" s="1"/>
      <c r="N79" s="1"/>
      <c r="O79" s="1" t="str">
        <f t="shared" si="12"/>
        <v>10173691</v>
      </c>
      <c r="P79" s="1"/>
      <c r="Q79" s="1"/>
      <c r="R79" s="1" t="str">
        <f t="shared" si="10"/>
        <v>101736942</v>
      </c>
      <c r="S79" s="1"/>
      <c r="T79" s="1"/>
      <c r="U79" s="1" t="str">
        <f t="shared" si="11"/>
        <v>101736922</v>
      </c>
      <c r="V79" s="1">
        <v>0</v>
      </c>
      <c r="W79" s="1">
        <v>0</v>
      </c>
      <c r="X79" s="1" t="str">
        <f t="shared" si="13"/>
        <v>101736923</v>
      </c>
      <c r="Y79" s="1">
        <v>0</v>
      </c>
      <c r="Z79" s="1">
        <v>0</v>
      </c>
    </row>
    <row r="80" spans="3:26" x14ac:dyDescent="0.25">
      <c r="C80" s="21">
        <v>1006166</v>
      </c>
      <c r="D80" s="22" t="s">
        <v>207</v>
      </c>
      <c r="E80" s="22" t="s">
        <v>268</v>
      </c>
      <c r="F80" s="2" t="str">
        <f t="shared" si="7"/>
        <v>10061664</v>
      </c>
      <c r="G80" s="2"/>
      <c r="H80" s="32"/>
      <c r="I80" s="1" t="str">
        <f t="shared" si="8"/>
        <v>10061665</v>
      </c>
      <c r="J80" s="1">
        <v>2800</v>
      </c>
      <c r="K80" s="1">
        <v>23</v>
      </c>
      <c r="L80" s="1" t="str">
        <f t="shared" si="9"/>
        <v>10061666</v>
      </c>
      <c r="M80" s="1"/>
      <c r="N80" s="1"/>
      <c r="O80" s="1" t="str">
        <f t="shared" si="12"/>
        <v>10061661</v>
      </c>
      <c r="P80" s="1"/>
      <c r="Q80" s="1"/>
      <c r="R80" s="1" t="str">
        <f t="shared" si="10"/>
        <v>100616642</v>
      </c>
      <c r="S80" s="1"/>
      <c r="T80" s="1"/>
      <c r="U80" s="1" t="str">
        <f t="shared" si="11"/>
        <v>100616622</v>
      </c>
      <c r="V80" s="1">
        <v>0</v>
      </c>
      <c r="W80" s="1">
        <v>0</v>
      </c>
      <c r="X80" s="1" t="str">
        <f t="shared" si="13"/>
        <v>100616623</v>
      </c>
      <c r="Y80" s="1">
        <v>0</v>
      </c>
      <c r="Z80" s="1">
        <v>0</v>
      </c>
    </row>
    <row r="81" spans="3:26" x14ac:dyDescent="0.25">
      <c r="C81" s="21">
        <v>1013061</v>
      </c>
      <c r="D81" s="22" t="s">
        <v>211</v>
      </c>
      <c r="E81" s="22" t="s">
        <v>268</v>
      </c>
      <c r="F81" s="2" t="str">
        <f t="shared" si="7"/>
        <v>10130614</v>
      </c>
      <c r="G81" s="2"/>
      <c r="H81" s="32"/>
      <c r="I81" s="1" t="str">
        <f t="shared" si="8"/>
        <v>10130615</v>
      </c>
      <c r="J81" s="1"/>
      <c r="K81" s="1"/>
      <c r="L81" s="1" t="str">
        <f t="shared" si="9"/>
        <v>10130616</v>
      </c>
      <c r="M81" s="1"/>
      <c r="N81" s="1"/>
      <c r="O81" s="1" t="str">
        <f t="shared" si="12"/>
        <v>10130611</v>
      </c>
      <c r="P81" s="1"/>
      <c r="Q81" s="1"/>
      <c r="R81" s="1" t="str">
        <f t="shared" si="10"/>
        <v>101306142</v>
      </c>
      <c r="S81" s="1"/>
      <c r="T81" s="1"/>
      <c r="U81" s="1" t="str">
        <f t="shared" si="11"/>
        <v>101306122</v>
      </c>
      <c r="V81" s="1">
        <v>0</v>
      </c>
      <c r="W81" s="1">
        <v>0</v>
      </c>
      <c r="X81" s="1" t="str">
        <f t="shared" si="13"/>
        <v>101306123</v>
      </c>
      <c r="Y81" s="1">
        <v>0</v>
      </c>
      <c r="Z81" s="1">
        <v>0</v>
      </c>
    </row>
    <row r="82" spans="3:26" x14ac:dyDescent="0.25">
      <c r="C82" s="21">
        <v>1014369</v>
      </c>
      <c r="D82" s="22" t="s">
        <v>221</v>
      </c>
      <c r="E82" s="22" t="s">
        <v>354</v>
      </c>
      <c r="F82" s="2" t="str">
        <f t="shared" si="7"/>
        <v>10143694</v>
      </c>
      <c r="G82" s="2"/>
      <c r="H82" s="32"/>
      <c r="I82" s="1" t="str">
        <f t="shared" si="8"/>
        <v>10143695</v>
      </c>
      <c r="J82" s="1"/>
      <c r="K82" s="1"/>
      <c r="L82" s="1" t="str">
        <f t="shared" si="9"/>
        <v>10143696</v>
      </c>
      <c r="M82" s="1"/>
      <c r="N82" s="1"/>
      <c r="O82" s="1" t="str">
        <f t="shared" si="12"/>
        <v>10143691</v>
      </c>
      <c r="P82" s="1"/>
      <c r="Q82" s="1"/>
      <c r="R82" s="1" t="str">
        <f t="shared" si="10"/>
        <v>101436942</v>
      </c>
      <c r="S82" s="1"/>
      <c r="T82" s="1"/>
      <c r="U82" s="1" t="str">
        <f t="shared" si="11"/>
        <v>101436922</v>
      </c>
      <c r="V82" s="1">
        <v>0</v>
      </c>
      <c r="W82" s="1">
        <v>0</v>
      </c>
      <c r="X82" s="1" t="str">
        <f t="shared" si="13"/>
        <v>101436923</v>
      </c>
      <c r="Y82" s="1">
        <v>0</v>
      </c>
      <c r="Z82" s="1">
        <v>0</v>
      </c>
    </row>
    <row r="83" spans="3:26" x14ac:dyDescent="0.25">
      <c r="C83" s="21">
        <v>2001002</v>
      </c>
      <c r="D83" s="22" t="s">
        <v>163</v>
      </c>
      <c r="E83" s="22" t="s">
        <v>317</v>
      </c>
      <c r="F83" s="2" t="str">
        <f t="shared" si="7"/>
        <v>20010024</v>
      </c>
      <c r="G83" s="2"/>
      <c r="H83" s="32"/>
      <c r="I83" s="1" t="str">
        <f t="shared" si="8"/>
        <v>20010025</v>
      </c>
      <c r="J83" s="1"/>
      <c r="K83" s="1"/>
      <c r="L83" s="1" t="str">
        <f t="shared" si="9"/>
        <v>20010026</v>
      </c>
      <c r="M83" s="1"/>
      <c r="N83" s="1"/>
      <c r="O83" s="1" t="str">
        <f t="shared" si="12"/>
        <v>20010021</v>
      </c>
      <c r="P83" s="1">
        <v>1800</v>
      </c>
      <c r="Q83" s="1">
        <v>4</v>
      </c>
      <c r="R83" s="1" t="str">
        <f t="shared" si="10"/>
        <v>200100242</v>
      </c>
      <c r="S83" s="1"/>
      <c r="T83" s="1"/>
      <c r="U83" s="1" t="str">
        <f t="shared" si="11"/>
        <v>200100222</v>
      </c>
      <c r="V83" s="1">
        <v>0</v>
      </c>
      <c r="W83" s="1">
        <v>0</v>
      </c>
      <c r="X83" s="1" t="str">
        <f t="shared" si="13"/>
        <v>200100223</v>
      </c>
      <c r="Y83" s="1">
        <v>0</v>
      </c>
      <c r="Z83" s="1">
        <v>0</v>
      </c>
    </row>
    <row r="84" spans="3:26" x14ac:dyDescent="0.25">
      <c r="C84" s="21">
        <v>1005851</v>
      </c>
      <c r="D84" s="22" t="s">
        <v>145</v>
      </c>
      <c r="E84" s="22" t="s">
        <v>301</v>
      </c>
      <c r="F84" s="2" t="str">
        <f t="shared" si="7"/>
        <v>10058514</v>
      </c>
      <c r="G84" s="2"/>
      <c r="H84" s="32"/>
      <c r="I84" s="1" t="str">
        <f t="shared" si="8"/>
        <v>10058515</v>
      </c>
      <c r="J84" s="1"/>
      <c r="K84" s="1"/>
      <c r="L84" s="1" t="str">
        <f t="shared" si="9"/>
        <v>10058516</v>
      </c>
      <c r="M84" s="1"/>
      <c r="N84" s="1"/>
      <c r="O84" s="1" t="str">
        <f t="shared" si="12"/>
        <v>10058511</v>
      </c>
      <c r="P84" s="1"/>
      <c r="Q84" s="1"/>
      <c r="R84" s="1" t="str">
        <f t="shared" si="10"/>
        <v>100585142</v>
      </c>
      <c r="S84" s="1"/>
      <c r="T84" s="1"/>
      <c r="U84" s="1" t="str">
        <f t="shared" si="11"/>
        <v>100585122</v>
      </c>
      <c r="V84" s="1">
        <v>0</v>
      </c>
      <c r="W84" s="1">
        <v>0</v>
      </c>
      <c r="X84" s="1" t="str">
        <f t="shared" si="13"/>
        <v>100585123</v>
      </c>
      <c r="Y84" s="1">
        <v>0</v>
      </c>
      <c r="Z84" s="1">
        <v>0</v>
      </c>
    </row>
    <row r="85" spans="3:26" x14ac:dyDescent="0.25">
      <c r="C85" s="21">
        <v>1020204</v>
      </c>
      <c r="D85" s="22" t="s">
        <v>122</v>
      </c>
      <c r="E85" s="22" t="s">
        <v>286</v>
      </c>
      <c r="F85" s="2" t="str">
        <f t="shared" si="7"/>
        <v>10202044</v>
      </c>
      <c r="G85" s="2"/>
      <c r="H85" s="32"/>
      <c r="I85" s="1" t="str">
        <f t="shared" si="8"/>
        <v>10202045</v>
      </c>
      <c r="J85" s="1"/>
      <c r="K85" s="1"/>
      <c r="L85" s="1" t="str">
        <f t="shared" si="9"/>
        <v>10202046</v>
      </c>
      <c r="M85" s="1"/>
      <c r="N85" s="1"/>
      <c r="O85" s="1" t="str">
        <f t="shared" si="12"/>
        <v>10202041</v>
      </c>
      <c r="P85" s="1"/>
      <c r="Q85" s="1"/>
      <c r="R85" s="1" t="str">
        <f t="shared" si="10"/>
        <v>102020442</v>
      </c>
      <c r="S85" s="1"/>
      <c r="T85" s="1"/>
      <c r="U85" s="1" t="str">
        <f t="shared" si="11"/>
        <v>102020422</v>
      </c>
      <c r="V85" s="1">
        <v>0</v>
      </c>
      <c r="W85" s="1">
        <v>0</v>
      </c>
      <c r="X85" s="1" t="str">
        <f t="shared" si="13"/>
        <v>102020423</v>
      </c>
      <c r="Y85" s="1">
        <v>0</v>
      </c>
      <c r="Z85" s="1">
        <v>0</v>
      </c>
    </row>
    <row r="86" spans="3:26" x14ac:dyDescent="0.25">
      <c r="C86" s="21">
        <v>1020124</v>
      </c>
      <c r="D86" s="22" t="s">
        <v>108</v>
      </c>
      <c r="E86" s="22" t="s">
        <v>274</v>
      </c>
      <c r="F86" s="2" t="str">
        <f t="shared" si="7"/>
        <v>10201244</v>
      </c>
      <c r="G86" s="2"/>
      <c r="H86" s="32"/>
      <c r="I86" s="1" t="str">
        <f t="shared" si="8"/>
        <v>10201245</v>
      </c>
      <c r="J86" s="1"/>
      <c r="K86" s="1"/>
      <c r="L86" s="1" t="str">
        <f t="shared" si="9"/>
        <v>10201246</v>
      </c>
      <c r="M86" s="1"/>
      <c r="N86" s="1"/>
      <c r="O86" s="1" t="str">
        <f t="shared" si="12"/>
        <v>10201241</v>
      </c>
      <c r="P86" s="1"/>
      <c r="Q86" s="1"/>
      <c r="R86" s="1" t="str">
        <f t="shared" si="10"/>
        <v>102012442</v>
      </c>
      <c r="S86" s="1"/>
      <c r="T86" s="1"/>
      <c r="U86" s="1" t="str">
        <f t="shared" si="11"/>
        <v>102012422</v>
      </c>
      <c r="V86" s="1">
        <v>0</v>
      </c>
      <c r="W86" s="1">
        <v>0</v>
      </c>
      <c r="X86" s="1" t="str">
        <f t="shared" si="13"/>
        <v>102012423</v>
      </c>
      <c r="Y86" s="1">
        <v>0</v>
      </c>
      <c r="Z86" s="1">
        <v>0</v>
      </c>
    </row>
    <row r="87" spans="3:26" x14ac:dyDescent="0.25">
      <c r="C87" s="21">
        <v>1014898</v>
      </c>
      <c r="D87" s="22" t="s">
        <v>67</v>
      </c>
      <c r="E87" s="22" t="s">
        <v>240</v>
      </c>
      <c r="F87" s="2" t="str">
        <f t="shared" si="7"/>
        <v>10148984</v>
      </c>
      <c r="G87" s="2"/>
      <c r="H87" s="32"/>
      <c r="I87" s="1" t="str">
        <f t="shared" si="8"/>
        <v>10148985</v>
      </c>
      <c r="J87" s="1"/>
      <c r="K87" s="1"/>
      <c r="L87" s="1" t="str">
        <f t="shared" si="9"/>
        <v>10148986</v>
      </c>
      <c r="M87" s="1"/>
      <c r="N87" s="1"/>
      <c r="O87" s="1" t="str">
        <f t="shared" si="12"/>
        <v>10148981</v>
      </c>
      <c r="P87" s="1"/>
      <c r="Q87" s="1"/>
      <c r="R87" s="1" t="str">
        <f t="shared" si="10"/>
        <v>101489842</v>
      </c>
      <c r="S87" s="1"/>
      <c r="T87" s="1"/>
      <c r="U87" s="1" t="str">
        <f t="shared" si="11"/>
        <v>101489822</v>
      </c>
      <c r="V87" s="1">
        <v>0</v>
      </c>
      <c r="W87" s="1">
        <v>0</v>
      </c>
      <c r="X87" s="1" t="str">
        <f t="shared" si="13"/>
        <v>101489823</v>
      </c>
      <c r="Y87" s="1">
        <v>0</v>
      </c>
      <c r="Z87" s="1">
        <v>0</v>
      </c>
    </row>
    <row r="88" spans="3:26" x14ac:dyDescent="0.25">
      <c r="C88" s="21">
        <v>1013779</v>
      </c>
      <c r="D88" s="22" t="s">
        <v>180</v>
      </c>
      <c r="E88" s="22" t="s">
        <v>325</v>
      </c>
      <c r="F88" s="2" t="str">
        <f t="shared" si="7"/>
        <v>10137794</v>
      </c>
      <c r="G88" s="2"/>
      <c r="H88" s="32"/>
      <c r="I88" s="1" t="str">
        <f t="shared" si="8"/>
        <v>10137795</v>
      </c>
      <c r="J88" s="1"/>
      <c r="K88" s="1"/>
      <c r="L88" s="1" t="str">
        <f t="shared" si="9"/>
        <v>10137796</v>
      </c>
      <c r="M88" s="1"/>
      <c r="N88" s="1"/>
      <c r="O88" s="1" t="str">
        <f t="shared" si="12"/>
        <v>10137791</v>
      </c>
      <c r="P88" s="1"/>
      <c r="Q88" s="1"/>
      <c r="R88" s="1" t="str">
        <f t="shared" si="10"/>
        <v>101377942</v>
      </c>
      <c r="S88" s="1"/>
      <c r="T88" s="1"/>
      <c r="U88" s="1" t="str">
        <f t="shared" si="11"/>
        <v>101377922</v>
      </c>
      <c r="V88" s="1">
        <v>0</v>
      </c>
      <c r="W88" s="1">
        <v>0</v>
      </c>
      <c r="X88" s="1" t="str">
        <f t="shared" si="13"/>
        <v>101377923</v>
      </c>
      <c r="Y88" s="1">
        <v>0</v>
      </c>
      <c r="Z88" s="1">
        <v>0</v>
      </c>
    </row>
    <row r="89" spans="3:26" x14ac:dyDescent="0.25">
      <c r="C89" s="21">
        <v>1017365</v>
      </c>
      <c r="D89" s="22" t="s">
        <v>123</v>
      </c>
      <c r="E89" s="22" t="s">
        <v>294</v>
      </c>
      <c r="F89" s="2" t="str">
        <f t="shared" si="7"/>
        <v>10173654</v>
      </c>
      <c r="G89" s="2"/>
      <c r="H89" s="32"/>
      <c r="I89" s="1" t="str">
        <f t="shared" si="8"/>
        <v>10173655</v>
      </c>
      <c r="J89" s="1"/>
      <c r="K89" s="1"/>
      <c r="L89" s="1" t="str">
        <f t="shared" si="9"/>
        <v>10173656</v>
      </c>
      <c r="M89" s="1"/>
      <c r="N89" s="1"/>
      <c r="O89" s="1" t="str">
        <f t="shared" si="12"/>
        <v>10173651</v>
      </c>
      <c r="P89" s="1"/>
      <c r="Q89" s="1"/>
      <c r="R89" s="1" t="str">
        <f t="shared" si="10"/>
        <v>101736542</v>
      </c>
      <c r="S89" s="1"/>
      <c r="T89" s="1"/>
      <c r="U89" s="1" t="str">
        <f t="shared" si="11"/>
        <v>101736522</v>
      </c>
      <c r="V89" s="1">
        <v>0</v>
      </c>
      <c r="W89" s="1">
        <v>0</v>
      </c>
      <c r="X89" s="1" t="str">
        <f t="shared" si="13"/>
        <v>101736523</v>
      </c>
      <c r="Y89" s="1">
        <v>0</v>
      </c>
      <c r="Z89" s="1">
        <v>0</v>
      </c>
    </row>
    <row r="90" spans="3:26" x14ac:dyDescent="0.25">
      <c r="C90" s="21">
        <v>1021159</v>
      </c>
      <c r="D90" s="22" t="s">
        <v>123</v>
      </c>
      <c r="E90" s="22" t="s">
        <v>259</v>
      </c>
      <c r="F90" s="2" t="str">
        <f t="shared" si="7"/>
        <v>10211594</v>
      </c>
      <c r="G90" s="2"/>
      <c r="H90" s="32"/>
      <c r="I90" s="1" t="str">
        <f t="shared" si="8"/>
        <v>10211595</v>
      </c>
      <c r="J90" s="1"/>
      <c r="K90" s="1"/>
      <c r="L90" s="1" t="str">
        <f t="shared" si="9"/>
        <v>10211596</v>
      </c>
      <c r="M90" s="1"/>
      <c r="N90" s="1"/>
      <c r="O90" s="1" t="str">
        <f t="shared" si="12"/>
        <v>10211591</v>
      </c>
      <c r="P90" s="1"/>
      <c r="Q90" s="1"/>
      <c r="R90" s="1" t="str">
        <f t="shared" si="10"/>
        <v>102115942</v>
      </c>
      <c r="S90" s="1"/>
      <c r="T90" s="1"/>
      <c r="U90" s="1" t="str">
        <f t="shared" si="11"/>
        <v>102115922</v>
      </c>
      <c r="V90" s="1">
        <v>0</v>
      </c>
      <c r="W90" s="1">
        <v>0</v>
      </c>
      <c r="X90" s="1" t="str">
        <f t="shared" si="13"/>
        <v>102115923</v>
      </c>
      <c r="Y90" s="1">
        <v>0</v>
      </c>
      <c r="Z90" s="1">
        <v>0</v>
      </c>
    </row>
    <row r="91" spans="3:26" x14ac:dyDescent="0.25">
      <c r="C91" s="21">
        <v>1017357</v>
      </c>
      <c r="D91" s="22" t="s">
        <v>202</v>
      </c>
      <c r="E91" s="22" t="s">
        <v>240</v>
      </c>
      <c r="F91" s="2" t="str">
        <f t="shared" si="7"/>
        <v>10173574</v>
      </c>
      <c r="G91" s="2"/>
      <c r="H91" s="32"/>
      <c r="I91" s="1" t="str">
        <f t="shared" si="8"/>
        <v>10173575</v>
      </c>
      <c r="J91" s="1"/>
      <c r="K91" s="1"/>
      <c r="L91" s="1" t="str">
        <f t="shared" si="9"/>
        <v>10173576</v>
      </c>
      <c r="M91" s="1"/>
      <c r="N91" s="1"/>
      <c r="O91" s="1" t="str">
        <f t="shared" si="12"/>
        <v>10173571</v>
      </c>
      <c r="P91" s="1"/>
      <c r="Q91" s="1"/>
      <c r="R91" s="1" t="str">
        <f t="shared" si="10"/>
        <v>101735742</v>
      </c>
      <c r="S91" s="1"/>
      <c r="T91" s="1"/>
      <c r="U91" s="1" t="str">
        <f t="shared" si="11"/>
        <v>101735722</v>
      </c>
      <c r="V91" s="1">
        <v>0</v>
      </c>
      <c r="W91" s="1">
        <v>0</v>
      </c>
      <c r="X91" s="1" t="str">
        <f t="shared" si="13"/>
        <v>101735723</v>
      </c>
      <c r="Y91" s="1">
        <v>0</v>
      </c>
      <c r="Z91" s="1">
        <v>0</v>
      </c>
    </row>
    <row r="92" spans="3:26" x14ac:dyDescent="0.25">
      <c r="C92" s="21">
        <v>1017357</v>
      </c>
      <c r="D92" s="22" t="s">
        <v>202</v>
      </c>
      <c r="E92" s="22" t="s">
        <v>240</v>
      </c>
      <c r="F92" s="2" t="str">
        <f t="shared" si="7"/>
        <v>10173574</v>
      </c>
      <c r="G92" s="2"/>
      <c r="H92" s="32"/>
      <c r="I92" s="1" t="str">
        <f t="shared" si="8"/>
        <v>10173575</v>
      </c>
      <c r="J92" s="1"/>
      <c r="K92" s="1"/>
      <c r="L92" s="1" t="str">
        <f t="shared" si="9"/>
        <v>10173576</v>
      </c>
      <c r="M92" s="1"/>
      <c r="N92" s="1"/>
      <c r="O92" s="1" t="str">
        <f t="shared" si="12"/>
        <v>10173571</v>
      </c>
      <c r="P92" s="1"/>
      <c r="Q92" s="1"/>
      <c r="R92" s="1" t="str">
        <f t="shared" si="10"/>
        <v>101735742</v>
      </c>
      <c r="S92" s="1"/>
      <c r="T92" s="1"/>
      <c r="U92" s="1" t="str">
        <f t="shared" si="11"/>
        <v>101735722</v>
      </c>
      <c r="V92" s="1">
        <v>0</v>
      </c>
      <c r="W92" s="1">
        <v>0</v>
      </c>
      <c r="X92" s="1" t="str">
        <f t="shared" si="13"/>
        <v>101735723</v>
      </c>
      <c r="Y92" s="1">
        <v>0</v>
      </c>
      <c r="Z92" s="1">
        <v>0</v>
      </c>
    </row>
    <row r="93" spans="3:26" x14ac:dyDescent="0.25">
      <c r="C93" s="21">
        <v>1004874</v>
      </c>
      <c r="D93" s="22" t="s">
        <v>225</v>
      </c>
      <c r="E93" s="22" t="s">
        <v>249</v>
      </c>
      <c r="F93" s="2" t="str">
        <f t="shared" si="7"/>
        <v>10048744</v>
      </c>
      <c r="G93" s="2"/>
      <c r="H93" s="32"/>
      <c r="I93" s="1" t="str">
        <f t="shared" si="8"/>
        <v>10048745</v>
      </c>
      <c r="J93" s="1"/>
      <c r="K93" s="1"/>
      <c r="L93" s="1" t="str">
        <f t="shared" si="9"/>
        <v>10048746</v>
      </c>
      <c r="M93" s="1"/>
      <c r="N93" s="1"/>
      <c r="O93" s="1" t="str">
        <f t="shared" si="12"/>
        <v>10048741</v>
      </c>
      <c r="P93" s="1">
        <v>1000</v>
      </c>
      <c r="Q93" s="1"/>
      <c r="R93" s="1" t="str">
        <f t="shared" si="10"/>
        <v>100487442</v>
      </c>
      <c r="S93" s="1"/>
      <c r="T93" s="1"/>
      <c r="U93" s="1" t="str">
        <f t="shared" si="11"/>
        <v>100487422</v>
      </c>
      <c r="V93" s="1">
        <v>0</v>
      </c>
      <c r="W93" s="1">
        <v>0</v>
      </c>
      <c r="X93" s="1" t="str">
        <f t="shared" si="13"/>
        <v>100487423</v>
      </c>
      <c r="Y93" s="1">
        <v>0</v>
      </c>
      <c r="Z93" s="1">
        <v>0</v>
      </c>
    </row>
    <row r="94" spans="3:26" x14ac:dyDescent="0.25">
      <c r="C94" s="21">
        <v>1021213</v>
      </c>
      <c r="D94" s="22" t="s">
        <v>166</v>
      </c>
      <c r="E94" s="22" t="s">
        <v>255</v>
      </c>
      <c r="F94" s="2" t="str">
        <f t="shared" si="7"/>
        <v>10212134</v>
      </c>
      <c r="G94" s="2"/>
      <c r="H94" s="32"/>
      <c r="I94" s="1" t="str">
        <f t="shared" si="8"/>
        <v>10212135</v>
      </c>
      <c r="J94" s="1"/>
      <c r="K94" s="1"/>
      <c r="L94" s="1" t="str">
        <f t="shared" si="9"/>
        <v>10212136</v>
      </c>
      <c r="M94" s="1"/>
      <c r="N94" s="1"/>
      <c r="O94" s="1" t="str">
        <f t="shared" si="12"/>
        <v>10212131</v>
      </c>
      <c r="P94" s="1"/>
      <c r="Q94" s="1"/>
      <c r="R94" s="1" t="str">
        <f t="shared" si="10"/>
        <v>102121342</v>
      </c>
      <c r="S94" s="1"/>
      <c r="T94" s="1"/>
      <c r="U94" s="1" t="str">
        <f t="shared" si="11"/>
        <v>102121322</v>
      </c>
      <c r="V94" s="1">
        <v>0</v>
      </c>
      <c r="W94" s="1">
        <v>0</v>
      </c>
      <c r="X94" s="1" t="str">
        <f t="shared" si="13"/>
        <v>102121323</v>
      </c>
      <c r="Y94" s="1">
        <v>0</v>
      </c>
      <c r="Z94" s="1">
        <v>0</v>
      </c>
    </row>
    <row r="95" spans="3:26" x14ac:dyDescent="0.25">
      <c r="C95" s="21">
        <v>1006642</v>
      </c>
      <c r="D95" s="22" t="s">
        <v>220</v>
      </c>
      <c r="E95" s="22" t="s">
        <v>353</v>
      </c>
      <c r="F95" s="2" t="str">
        <f t="shared" si="7"/>
        <v>10066424</v>
      </c>
      <c r="G95" s="2"/>
      <c r="H95" s="32"/>
      <c r="I95" s="1" t="str">
        <f t="shared" si="8"/>
        <v>10066425</v>
      </c>
      <c r="J95" s="1"/>
      <c r="K95" s="1"/>
      <c r="L95" s="1" t="str">
        <f t="shared" si="9"/>
        <v>10066426</v>
      </c>
      <c r="M95" s="1"/>
      <c r="N95" s="1"/>
      <c r="O95" s="1" t="str">
        <f t="shared" si="12"/>
        <v>10066421</v>
      </c>
      <c r="P95" s="1"/>
      <c r="Q95" s="1"/>
      <c r="R95" s="1" t="str">
        <f t="shared" si="10"/>
        <v>100664242</v>
      </c>
      <c r="S95" s="1"/>
      <c r="T95" s="1"/>
      <c r="U95" s="1" t="str">
        <f t="shared" si="11"/>
        <v>100664222</v>
      </c>
      <c r="V95" s="1">
        <v>0</v>
      </c>
      <c r="W95" s="1">
        <v>0</v>
      </c>
      <c r="X95" s="1" t="str">
        <f t="shared" si="13"/>
        <v>100664223</v>
      </c>
      <c r="Y95" s="1">
        <v>0</v>
      </c>
      <c r="Z95" s="1">
        <v>0</v>
      </c>
    </row>
    <row r="96" spans="3:26" x14ac:dyDescent="0.25">
      <c r="C96" s="21">
        <v>1003656</v>
      </c>
      <c r="D96" s="22" t="s">
        <v>82</v>
      </c>
      <c r="E96" s="22" t="s">
        <v>253</v>
      </c>
      <c r="F96" s="2" t="str">
        <f t="shared" si="7"/>
        <v>10036564</v>
      </c>
      <c r="G96" s="2"/>
      <c r="H96" s="32"/>
      <c r="I96" s="1" t="str">
        <f t="shared" si="8"/>
        <v>10036565</v>
      </c>
      <c r="J96" s="1"/>
      <c r="K96" s="1"/>
      <c r="L96" s="1" t="str">
        <f t="shared" si="9"/>
        <v>10036566</v>
      </c>
      <c r="M96" s="1"/>
      <c r="N96" s="1"/>
      <c r="O96" s="1" t="str">
        <f t="shared" si="12"/>
        <v>10036561</v>
      </c>
      <c r="P96" s="1"/>
      <c r="Q96" s="1"/>
      <c r="R96" s="1" t="str">
        <f t="shared" si="10"/>
        <v>100365642</v>
      </c>
      <c r="S96" s="1"/>
      <c r="T96" s="1"/>
      <c r="U96" s="1" t="str">
        <f t="shared" si="11"/>
        <v>100365622</v>
      </c>
      <c r="V96" s="1">
        <v>0</v>
      </c>
      <c r="W96" s="1">
        <v>0</v>
      </c>
      <c r="X96" s="1" t="str">
        <f t="shared" si="13"/>
        <v>100365623</v>
      </c>
      <c r="Y96" s="1">
        <v>0</v>
      </c>
      <c r="Z96" s="1">
        <v>0</v>
      </c>
    </row>
    <row r="97" spans="3:26" x14ac:dyDescent="0.25">
      <c r="C97" s="21">
        <v>1005845</v>
      </c>
      <c r="D97" s="22" t="s">
        <v>86</v>
      </c>
      <c r="E97" s="22" t="s">
        <v>257</v>
      </c>
      <c r="F97" s="2" t="str">
        <f t="shared" si="7"/>
        <v>10058454</v>
      </c>
      <c r="G97" s="2"/>
      <c r="H97" s="32"/>
      <c r="I97" s="1" t="str">
        <f t="shared" si="8"/>
        <v>10058455</v>
      </c>
      <c r="J97" s="1"/>
      <c r="K97" s="1"/>
      <c r="L97" s="1" t="str">
        <f t="shared" si="9"/>
        <v>10058456</v>
      </c>
      <c r="M97" s="1"/>
      <c r="N97" s="1"/>
      <c r="O97" s="1" t="str">
        <f t="shared" si="12"/>
        <v>10058451</v>
      </c>
      <c r="P97" s="1"/>
      <c r="Q97" s="1"/>
      <c r="R97" s="1" t="str">
        <f t="shared" si="10"/>
        <v>100584542</v>
      </c>
      <c r="S97" s="1"/>
      <c r="T97" s="1"/>
      <c r="U97" s="1" t="str">
        <f t="shared" si="11"/>
        <v>100584522</v>
      </c>
      <c r="V97" s="1">
        <v>0</v>
      </c>
      <c r="W97" s="1">
        <v>0</v>
      </c>
      <c r="X97" s="1" t="str">
        <f t="shared" si="13"/>
        <v>100584523</v>
      </c>
      <c r="Y97" s="1">
        <v>0</v>
      </c>
      <c r="Z97" s="1">
        <v>0</v>
      </c>
    </row>
    <row r="98" spans="3:26" x14ac:dyDescent="0.25">
      <c r="C98" s="21">
        <v>1019921</v>
      </c>
      <c r="D98" s="22" t="s">
        <v>89</v>
      </c>
      <c r="E98" s="22" t="s">
        <v>259</v>
      </c>
      <c r="F98" s="2" t="str">
        <f t="shared" si="7"/>
        <v>10199214</v>
      </c>
      <c r="G98" s="2"/>
      <c r="H98" s="32"/>
      <c r="I98" s="1" t="str">
        <f t="shared" si="8"/>
        <v>10199215</v>
      </c>
      <c r="J98" s="1"/>
      <c r="K98" s="1"/>
      <c r="L98" s="1" t="str">
        <f t="shared" si="9"/>
        <v>10199216</v>
      </c>
      <c r="M98" s="1"/>
      <c r="N98" s="1"/>
      <c r="O98" s="1" t="str">
        <f t="shared" si="12"/>
        <v>10199211</v>
      </c>
      <c r="P98" s="1"/>
      <c r="Q98" s="1"/>
      <c r="R98" s="1" t="str">
        <f t="shared" si="10"/>
        <v>101992142</v>
      </c>
      <c r="S98" s="1"/>
      <c r="T98" s="1"/>
      <c r="U98" s="1" t="str">
        <f t="shared" si="11"/>
        <v>101992122</v>
      </c>
      <c r="V98" s="1">
        <v>0</v>
      </c>
      <c r="W98" s="1">
        <v>0</v>
      </c>
      <c r="X98" s="1" t="str">
        <f t="shared" si="13"/>
        <v>101992123</v>
      </c>
      <c r="Y98" s="1">
        <v>0</v>
      </c>
      <c r="Z98" s="1">
        <v>0</v>
      </c>
    </row>
    <row r="99" spans="3:26" x14ac:dyDescent="0.25">
      <c r="C99" s="21">
        <v>2007147</v>
      </c>
      <c r="D99" s="22" t="s">
        <v>109</v>
      </c>
      <c r="E99" s="22" t="s">
        <v>275</v>
      </c>
      <c r="F99" s="2" t="str">
        <f t="shared" si="7"/>
        <v>20071474</v>
      </c>
      <c r="G99" s="2"/>
      <c r="H99" s="32"/>
      <c r="I99" s="1" t="str">
        <f t="shared" si="8"/>
        <v>20071475</v>
      </c>
      <c r="J99" s="1"/>
      <c r="K99" s="1"/>
      <c r="L99" s="1" t="str">
        <f t="shared" si="9"/>
        <v>20071476</v>
      </c>
      <c r="M99" s="1"/>
      <c r="N99" s="1"/>
      <c r="O99" s="1" t="str">
        <f t="shared" si="12"/>
        <v>20071471</v>
      </c>
      <c r="P99" s="1"/>
      <c r="Q99" s="1"/>
      <c r="R99" s="1" t="str">
        <f t="shared" si="10"/>
        <v>200714742</v>
      </c>
      <c r="S99" s="1"/>
      <c r="T99" s="1"/>
      <c r="U99" s="1" t="str">
        <f t="shared" si="11"/>
        <v>200714722</v>
      </c>
      <c r="V99" s="1">
        <v>0</v>
      </c>
      <c r="W99" s="1">
        <v>0</v>
      </c>
      <c r="X99" s="1" t="str">
        <f t="shared" si="13"/>
        <v>200714723</v>
      </c>
      <c r="Y99" s="1">
        <v>0</v>
      </c>
      <c r="Z99" s="1">
        <v>0</v>
      </c>
    </row>
    <row r="100" spans="3:26" x14ac:dyDescent="0.25">
      <c r="C100" s="21">
        <v>2001386</v>
      </c>
      <c r="D100" s="22" t="s">
        <v>187</v>
      </c>
      <c r="E100" s="22" t="s">
        <v>332</v>
      </c>
      <c r="F100" s="2" t="str">
        <f t="shared" si="7"/>
        <v>20013864</v>
      </c>
      <c r="I100" s="1" t="str">
        <f t="shared" si="8"/>
        <v>20013865</v>
      </c>
      <c r="J100" s="2">
        <v>2800</v>
      </c>
      <c r="K100" s="2">
        <v>23</v>
      </c>
      <c r="L100" s="1" t="str">
        <f t="shared" si="9"/>
        <v>20013866</v>
      </c>
      <c r="M100" s="2"/>
      <c r="N100" s="2"/>
      <c r="O100" s="1" t="str">
        <f t="shared" si="12"/>
        <v>20013861</v>
      </c>
      <c r="P100" s="1">
        <v>1000</v>
      </c>
      <c r="Q100" s="1"/>
      <c r="R100" s="1" t="str">
        <f t="shared" si="10"/>
        <v>200138642</v>
      </c>
      <c r="S100" s="1"/>
      <c r="T100" s="1"/>
      <c r="U100" s="1" t="str">
        <f t="shared" si="11"/>
        <v>200138622</v>
      </c>
      <c r="V100" s="1">
        <v>0</v>
      </c>
      <c r="W100" s="1">
        <v>0</v>
      </c>
      <c r="X100" s="1" t="str">
        <f t="shared" si="13"/>
        <v>200138623</v>
      </c>
      <c r="Y100" s="1">
        <v>0</v>
      </c>
      <c r="Z100" s="1">
        <v>0</v>
      </c>
    </row>
    <row r="101" spans="3:26" x14ac:dyDescent="0.25">
      <c r="C101" s="21">
        <v>1006641</v>
      </c>
      <c r="D101" s="22" t="s">
        <v>179</v>
      </c>
      <c r="E101" s="22" t="s">
        <v>326</v>
      </c>
      <c r="F101" s="2" t="str">
        <f t="shared" si="7"/>
        <v>10066414</v>
      </c>
      <c r="G101" s="2"/>
      <c r="H101" s="32"/>
      <c r="I101" s="1" t="str">
        <f t="shared" si="8"/>
        <v>10066415</v>
      </c>
      <c r="J101" s="1"/>
      <c r="K101" s="1"/>
      <c r="L101" s="1" t="str">
        <f t="shared" si="9"/>
        <v>10066416</v>
      </c>
      <c r="M101" s="1"/>
      <c r="N101" s="1"/>
      <c r="O101" s="1" t="str">
        <f t="shared" si="12"/>
        <v>10066411</v>
      </c>
      <c r="P101" s="1"/>
      <c r="Q101" s="1"/>
      <c r="R101" s="1" t="str">
        <f t="shared" si="10"/>
        <v>100664142</v>
      </c>
      <c r="S101" s="1"/>
      <c r="T101" s="1"/>
      <c r="U101" s="1" t="str">
        <f t="shared" si="11"/>
        <v>100664122</v>
      </c>
      <c r="V101" s="1">
        <v>0</v>
      </c>
      <c r="W101" s="1">
        <v>0</v>
      </c>
      <c r="X101" s="1" t="str">
        <f t="shared" si="13"/>
        <v>100664123</v>
      </c>
      <c r="Y101" s="1">
        <v>0</v>
      </c>
      <c r="Z101" s="1">
        <v>0</v>
      </c>
    </row>
    <row r="102" spans="3:26" x14ac:dyDescent="0.25">
      <c r="C102" s="21">
        <v>1016482</v>
      </c>
      <c r="D102" s="22" t="s">
        <v>124</v>
      </c>
      <c r="E102" s="22" t="s">
        <v>251</v>
      </c>
      <c r="F102" s="2" t="str">
        <f t="shared" si="7"/>
        <v>10164824</v>
      </c>
      <c r="G102" s="2"/>
      <c r="H102" s="32"/>
      <c r="I102" s="1" t="str">
        <f t="shared" si="8"/>
        <v>10164825</v>
      </c>
      <c r="J102" s="1"/>
      <c r="K102" s="1"/>
      <c r="L102" s="1" t="str">
        <f t="shared" si="9"/>
        <v>10164826</v>
      </c>
      <c r="M102" s="1"/>
      <c r="N102" s="1"/>
      <c r="O102" s="1" t="str">
        <f t="shared" si="12"/>
        <v>10164821</v>
      </c>
      <c r="P102" s="1"/>
      <c r="Q102" s="1"/>
      <c r="R102" s="1" t="str">
        <f t="shared" si="10"/>
        <v>101648242</v>
      </c>
      <c r="S102" s="1"/>
      <c r="T102" s="1"/>
      <c r="U102" s="1" t="str">
        <f t="shared" si="11"/>
        <v>101648222</v>
      </c>
      <c r="V102" s="1">
        <v>0</v>
      </c>
      <c r="W102" s="1">
        <v>0</v>
      </c>
      <c r="X102" s="1" t="str">
        <f t="shared" si="13"/>
        <v>101648223</v>
      </c>
      <c r="Y102" s="1">
        <v>0</v>
      </c>
      <c r="Z102" s="1">
        <v>0</v>
      </c>
    </row>
    <row r="103" spans="3:26" x14ac:dyDescent="0.25">
      <c r="C103" s="21">
        <v>1020207</v>
      </c>
      <c r="D103" s="22" t="s">
        <v>192</v>
      </c>
      <c r="E103" s="22" t="s">
        <v>335</v>
      </c>
      <c r="F103" s="2" t="str">
        <f t="shared" si="7"/>
        <v>10202074</v>
      </c>
      <c r="G103" s="2"/>
      <c r="H103" s="32"/>
      <c r="I103" s="1" t="str">
        <f t="shared" si="8"/>
        <v>10202075</v>
      </c>
      <c r="J103" s="1"/>
      <c r="K103" s="1"/>
      <c r="L103" s="1" t="str">
        <f t="shared" si="9"/>
        <v>10202076</v>
      </c>
      <c r="M103" s="1"/>
      <c r="N103" s="1"/>
      <c r="O103" s="1" t="str">
        <f t="shared" si="12"/>
        <v>10202071</v>
      </c>
      <c r="P103" s="1"/>
      <c r="Q103" s="1"/>
      <c r="R103" s="1" t="str">
        <f t="shared" si="10"/>
        <v>102020742</v>
      </c>
      <c r="S103" s="1"/>
      <c r="T103" s="1"/>
      <c r="U103" s="1" t="str">
        <f t="shared" si="11"/>
        <v>102020722</v>
      </c>
      <c r="V103" s="1">
        <v>0</v>
      </c>
      <c r="W103" s="1">
        <v>0</v>
      </c>
      <c r="X103" s="1" t="str">
        <f t="shared" si="13"/>
        <v>102020723</v>
      </c>
      <c r="Y103" s="1">
        <v>0</v>
      </c>
      <c r="Z103" s="1">
        <v>0</v>
      </c>
    </row>
    <row r="104" spans="3:26" x14ac:dyDescent="0.25">
      <c r="C104" s="21">
        <v>1021217</v>
      </c>
      <c r="D104" s="22" t="s">
        <v>182</v>
      </c>
      <c r="E104" s="22" t="s">
        <v>328</v>
      </c>
      <c r="F104" s="2" t="str">
        <f t="shared" si="7"/>
        <v>10212174</v>
      </c>
      <c r="G104" s="2"/>
      <c r="H104" s="32"/>
      <c r="I104" s="1" t="str">
        <f t="shared" si="8"/>
        <v>10212175</v>
      </c>
      <c r="J104" s="1"/>
      <c r="K104" s="1"/>
      <c r="L104" s="1" t="str">
        <f t="shared" si="9"/>
        <v>10212176</v>
      </c>
      <c r="M104" s="1"/>
      <c r="N104" s="1"/>
      <c r="O104" s="1" t="str">
        <f t="shared" si="12"/>
        <v>10212171</v>
      </c>
      <c r="P104" s="1"/>
      <c r="Q104" s="1"/>
      <c r="R104" s="1" t="str">
        <f t="shared" si="10"/>
        <v>102121742</v>
      </c>
      <c r="S104" s="1"/>
      <c r="T104" s="1"/>
      <c r="U104" s="1" t="str">
        <f t="shared" si="11"/>
        <v>102121722</v>
      </c>
      <c r="V104" s="1">
        <v>0</v>
      </c>
      <c r="W104" s="1">
        <v>0</v>
      </c>
      <c r="X104" s="1" t="str">
        <f t="shared" si="13"/>
        <v>102121723</v>
      </c>
      <c r="Y104" s="1">
        <v>0</v>
      </c>
      <c r="Z104" s="1">
        <v>0</v>
      </c>
    </row>
    <row r="105" spans="3:26" x14ac:dyDescent="0.25">
      <c r="C105" s="21">
        <v>1021189</v>
      </c>
      <c r="D105" s="22" t="s">
        <v>178</v>
      </c>
      <c r="E105" s="22" t="s">
        <v>314</v>
      </c>
      <c r="F105" s="2" t="str">
        <f t="shared" si="7"/>
        <v>10211894</v>
      </c>
      <c r="G105" s="2"/>
      <c r="H105" s="32"/>
      <c r="I105" s="1" t="str">
        <f t="shared" si="8"/>
        <v>10211895</v>
      </c>
      <c r="J105" s="1"/>
      <c r="K105" s="1"/>
      <c r="L105" s="1" t="str">
        <f t="shared" si="9"/>
        <v>10211896</v>
      </c>
      <c r="M105" s="1"/>
      <c r="N105" s="1"/>
      <c r="O105" s="1" t="str">
        <f t="shared" si="12"/>
        <v>10211891</v>
      </c>
      <c r="P105" s="1"/>
      <c r="Q105" s="1"/>
      <c r="R105" s="1" t="str">
        <f t="shared" si="10"/>
        <v>102118942</v>
      </c>
      <c r="S105" s="1"/>
      <c r="T105" s="1"/>
      <c r="U105" s="1" t="str">
        <f t="shared" si="11"/>
        <v>102118922</v>
      </c>
      <c r="V105" s="1">
        <v>0</v>
      </c>
      <c r="W105" s="1">
        <v>0</v>
      </c>
      <c r="X105" s="1" t="str">
        <f t="shared" si="13"/>
        <v>102118923</v>
      </c>
      <c r="Y105" s="1">
        <v>0</v>
      </c>
      <c r="Z105" s="1">
        <v>0</v>
      </c>
    </row>
    <row r="106" spans="3:26" x14ac:dyDescent="0.25">
      <c r="C106" s="21">
        <v>2002816</v>
      </c>
      <c r="D106" s="22" t="s">
        <v>165</v>
      </c>
      <c r="E106" s="22" t="s">
        <v>254</v>
      </c>
      <c r="F106" s="2" t="str">
        <f t="shared" si="7"/>
        <v>20028164</v>
      </c>
      <c r="G106" s="2"/>
      <c r="H106" s="32"/>
      <c r="I106" s="1" t="str">
        <f t="shared" si="8"/>
        <v>20028165</v>
      </c>
      <c r="J106" s="1"/>
      <c r="K106" s="1"/>
      <c r="L106" s="1" t="str">
        <f t="shared" si="9"/>
        <v>20028166</v>
      </c>
      <c r="M106" s="1"/>
      <c r="N106" s="1"/>
      <c r="O106" s="1" t="str">
        <f t="shared" si="12"/>
        <v>20028161</v>
      </c>
      <c r="P106" s="1"/>
      <c r="Q106" s="1"/>
      <c r="R106" s="1" t="str">
        <f t="shared" si="10"/>
        <v>200281642</v>
      </c>
      <c r="S106" s="1"/>
      <c r="T106" s="1"/>
      <c r="U106" s="1" t="str">
        <f t="shared" si="11"/>
        <v>200281622</v>
      </c>
      <c r="V106" s="1">
        <v>0</v>
      </c>
      <c r="W106" s="1">
        <v>0</v>
      </c>
      <c r="X106" s="1" t="str">
        <f t="shared" si="13"/>
        <v>200281623</v>
      </c>
      <c r="Y106" s="1">
        <v>0</v>
      </c>
      <c r="Z106" s="1">
        <v>0</v>
      </c>
    </row>
    <row r="107" spans="3:26" x14ac:dyDescent="0.25">
      <c r="C107" s="21">
        <v>2004774</v>
      </c>
      <c r="D107" s="22" t="s">
        <v>194</v>
      </c>
      <c r="E107" s="22" t="s">
        <v>337</v>
      </c>
      <c r="F107" s="2" t="str">
        <f t="shared" si="7"/>
        <v>20047744</v>
      </c>
      <c r="G107" s="2"/>
      <c r="H107" s="32"/>
      <c r="I107" s="1" t="str">
        <f t="shared" si="8"/>
        <v>20047745</v>
      </c>
      <c r="J107" s="1"/>
      <c r="K107" s="1"/>
      <c r="L107" s="1" t="str">
        <f t="shared" si="9"/>
        <v>20047746</v>
      </c>
      <c r="M107" s="1"/>
      <c r="N107" s="1"/>
      <c r="O107" s="1" t="str">
        <f t="shared" si="12"/>
        <v>20047741</v>
      </c>
      <c r="P107" s="1"/>
      <c r="Q107" s="1"/>
      <c r="R107" s="1" t="str">
        <f t="shared" si="10"/>
        <v>200477442</v>
      </c>
      <c r="S107" s="1"/>
      <c r="T107" s="1"/>
      <c r="U107" s="1" t="str">
        <f t="shared" si="11"/>
        <v>200477422</v>
      </c>
      <c r="V107" s="1">
        <v>0</v>
      </c>
      <c r="W107" s="1">
        <v>0</v>
      </c>
      <c r="X107" s="1" t="str">
        <f t="shared" si="13"/>
        <v>200477423</v>
      </c>
      <c r="Y107" s="1">
        <v>0</v>
      </c>
      <c r="Z107" s="1">
        <v>0</v>
      </c>
    </row>
    <row r="108" spans="3:26" x14ac:dyDescent="0.25">
      <c r="C108" s="21">
        <v>1022027</v>
      </c>
      <c r="D108" s="22" t="s">
        <v>200</v>
      </c>
      <c r="E108" s="22" t="s">
        <v>268</v>
      </c>
      <c r="F108" s="2" t="str">
        <f t="shared" si="7"/>
        <v>10220274</v>
      </c>
      <c r="G108" s="2"/>
      <c r="H108" s="32"/>
      <c r="I108" s="1" t="str">
        <f t="shared" si="8"/>
        <v>10220275</v>
      </c>
      <c r="J108" s="1"/>
      <c r="K108" s="1"/>
      <c r="L108" s="1" t="str">
        <f t="shared" si="9"/>
        <v>10220276</v>
      </c>
      <c r="M108" s="1"/>
      <c r="N108" s="1"/>
      <c r="O108" s="1" t="str">
        <f t="shared" si="12"/>
        <v>10220271</v>
      </c>
      <c r="P108" s="1"/>
      <c r="Q108" s="1"/>
      <c r="R108" s="1" t="str">
        <f t="shared" si="10"/>
        <v>102202742</v>
      </c>
      <c r="S108" s="1"/>
      <c r="T108" s="1"/>
      <c r="U108" s="1" t="str">
        <f t="shared" si="11"/>
        <v>102202722</v>
      </c>
      <c r="V108" s="1">
        <v>0</v>
      </c>
      <c r="W108" s="1">
        <v>0</v>
      </c>
      <c r="X108" s="1" t="str">
        <f t="shared" si="13"/>
        <v>102202723</v>
      </c>
      <c r="Y108" s="1">
        <v>0</v>
      </c>
      <c r="Z108" s="1">
        <v>0</v>
      </c>
    </row>
    <row r="109" spans="3:26" x14ac:dyDescent="0.25">
      <c r="C109" s="21">
        <v>1010218</v>
      </c>
      <c r="D109" s="22" t="s">
        <v>183</v>
      </c>
      <c r="E109" s="22" t="s">
        <v>329</v>
      </c>
      <c r="F109" s="2" t="str">
        <f t="shared" si="7"/>
        <v>10102184</v>
      </c>
      <c r="G109" s="2"/>
      <c r="H109" s="32"/>
      <c r="I109" s="1" t="str">
        <f t="shared" si="8"/>
        <v>10102185</v>
      </c>
      <c r="J109" s="1"/>
      <c r="K109" s="1"/>
      <c r="L109" s="1" t="str">
        <f t="shared" si="9"/>
        <v>10102186</v>
      </c>
      <c r="M109" s="1"/>
      <c r="N109" s="1"/>
      <c r="O109" s="1" t="str">
        <f t="shared" si="12"/>
        <v>10102181</v>
      </c>
      <c r="P109" s="1"/>
      <c r="Q109" s="1"/>
      <c r="R109" s="1" t="str">
        <f t="shared" si="10"/>
        <v>101021842</v>
      </c>
      <c r="S109" s="1"/>
      <c r="T109" s="1"/>
      <c r="U109" s="1" t="str">
        <f t="shared" si="11"/>
        <v>101021822</v>
      </c>
      <c r="V109" s="1">
        <v>0</v>
      </c>
      <c r="W109" s="1">
        <v>0</v>
      </c>
      <c r="X109" s="1" t="str">
        <f t="shared" si="13"/>
        <v>101021823</v>
      </c>
      <c r="Y109" s="1">
        <v>0</v>
      </c>
      <c r="Z109" s="1">
        <v>0</v>
      </c>
    </row>
    <row r="110" spans="3:26" x14ac:dyDescent="0.25">
      <c r="C110" s="21">
        <v>1010200</v>
      </c>
      <c r="D110" s="22" t="s">
        <v>125</v>
      </c>
      <c r="E110" s="22" t="s">
        <v>287</v>
      </c>
      <c r="F110" s="2" t="str">
        <f t="shared" si="7"/>
        <v>10102004</v>
      </c>
      <c r="G110" s="2"/>
      <c r="H110" s="32"/>
      <c r="I110" s="1" t="str">
        <f t="shared" si="8"/>
        <v>10102005</v>
      </c>
      <c r="J110" s="1"/>
      <c r="K110" s="1"/>
      <c r="L110" s="1" t="str">
        <f t="shared" si="9"/>
        <v>10102006</v>
      </c>
      <c r="M110" s="1"/>
      <c r="N110" s="1"/>
      <c r="O110" s="1" t="str">
        <f t="shared" si="12"/>
        <v>10102001</v>
      </c>
      <c r="P110" s="1"/>
      <c r="Q110" s="1"/>
      <c r="R110" s="1" t="str">
        <f t="shared" si="10"/>
        <v>101020042</v>
      </c>
      <c r="S110" s="1"/>
      <c r="T110" s="1"/>
      <c r="U110" s="1" t="str">
        <f t="shared" si="11"/>
        <v>101020022</v>
      </c>
      <c r="V110" s="1">
        <v>0</v>
      </c>
      <c r="W110" s="1">
        <v>0</v>
      </c>
      <c r="X110" s="1" t="str">
        <f t="shared" si="13"/>
        <v>101020023</v>
      </c>
      <c r="Y110" s="1">
        <v>0</v>
      </c>
      <c r="Z110" s="1">
        <v>0</v>
      </c>
    </row>
    <row r="111" spans="3:26" x14ac:dyDescent="0.25">
      <c r="C111" s="21">
        <v>2008724</v>
      </c>
      <c r="D111" s="22" t="s">
        <v>126</v>
      </c>
      <c r="E111" s="22" t="s">
        <v>288</v>
      </c>
      <c r="F111" s="2" t="str">
        <f t="shared" si="7"/>
        <v>20087244</v>
      </c>
      <c r="G111" s="2"/>
      <c r="H111" s="32"/>
      <c r="I111" s="1" t="str">
        <f t="shared" si="8"/>
        <v>20087245</v>
      </c>
      <c r="J111" s="1"/>
      <c r="K111" s="1"/>
      <c r="L111" s="1" t="str">
        <f t="shared" si="9"/>
        <v>20087246</v>
      </c>
      <c r="M111" s="1"/>
      <c r="N111" s="1"/>
      <c r="O111" s="1" t="str">
        <f t="shared" si="12"/>
        <v>20087241</v>
      </c>
      <c r="P111" s="1"/>
      <c r="Q111" s="1"/>
      <c r="R111" s="1" t="str">
        <f t="shared" si="10"/>
        <v>200872442</v>
      </c>
      <c r="S111" s="1"/>
      <c r="T111" s="1"/>
      <c r="U111" s="1" t="str">
        <f t="shared" si="11"/>
        <v>200872422</v>
      </c>
      <c r="V111" s="1">
        <v>0</v>
      </c>
      <c r="W111" s="1">
        <v>0</v>
      </c>
      <c r="X111" s="1" t="str">
        <f t="shared" si="13"/>
        <v>200872423</v>
      </c>
      <c r="Y111" s="1">
        <v>0</v>
      </c>
      <c r="Z111" s="1">
        <v>0</v>
      </c>
    </row>
    <row r="112" spans="3:26" x14ac:dyDescent="0.25">
      <c r="C112" s="21">
        <v>1017372</v>
      </c>
      <c r="D112" s="22" t="s">
        <v>90</v>
      </c>
      <c r="E112" s="22" t="s">
        <v>260</v>
      </c>
      <c r="F112" s="2" t="str">
        <f t="shared" si="7"/>
        <v>10173724</v>
      </c>
      <c r="G112" s="2"/>
      <c r="H112" s="32"/>
      <c r="I112" s="1" t="str">
        <f t="shared" si="8"/>
        <v>10173725</v>
      </c>
      <c r="J112" s="1"/>
      <c r="K112" s="1"/>
      <c r="L112" s="1" t="str">
        <f t="shared" si="9"/>
        <v>10173726</v>
      </c>
      <c r="M112" s="1"/>
      <c r="N112" s="1"/>
      <c r="O112" s="1" t="str">
        <f t="shared" si="12"/>
        <v>10173721</v>
      </c>
      <c r="P112" s="1"/>
      <c r="Q112" s="1"/>
      <c r="R112" s="1" t="str">
        <f t="shared" si="10"/>
        <v>101737242</v>
      </c>
      <c r="S112" s="1"/>
      <c r="T112" s="1"/>
      <c r="U112" s="1" t="str">
        <f t="shared" si="11"/>
        <v>101737222</v>
      </c>
      <c r="V112" s="1">
        <v>0</v>
      </c>
      <c r="W112" s="1">
        <v>0</v>
      </c>
      <c r="X112" s="1" t="str">
        <f t="shared" si="13"/>
        <v>101737223</v>
      </c>
      <c r="Y112" s="1">
        <v>0</v>
      </c>
      <c r="Z112" s="1">
        <v>0</v>
      </c>
    </row>
    <row r="113" spans="3:26" x14ac:dyDescent="0.25">
      <c r="C113" s="21">
        <v>2008024</v>
      </c>
      <c r="D113" s="22" t="s">
        <v>127</v>
      </c>
      <c r="E113" s="22" t="s">
        <v>289</v>
      </c>
      <c r="F113" s="2" t="str">
        <f t="shared" si="7"/>
        <v>20080244</v>
      </c>
      <c r="G113" s="2"/>
      <c r="H113" s="32"/>
      <c r="I113" s="1" t="str">
        <f t="shared" si="8"/>
        <v>20080245</v>
      </c>
      <c r="J113" s="1"/>
      <c r="K113" s="1"/>
      <c r="L113" s="1" t="str">
        <f t="shared" si="9"/>
        <v>20080246</v>
      </c>
      <c r="M113" s="1"/>
      <c r="N113" s="1"/>
      <c r="O113" s="1" t="str">
        <f t="shared" si="12"/>
        <v>20080241</v>
      </c>
      <c r="P113" s="1"/>
      <c r="Q113" s="1"/>
      <c r="R113" s="1" t="str">
        <f t="shared" si="10"/>
        <v>200802442</v>
      </c>
      <c r="S113" s="1"/>
      <c r="T113" s="1"/>
      <c r="U113" s="1" t="str">
        <f t="shared" si="11"/>
        <v>200802422</v>
      </c>
      <c r="V113" s="1">
        <v>0</v>
      </c>
      <c r="W113" s="1">
        <v>0</v>
      </c>
      <c r="X113" s="1" t="str">
        <f t="shared" si="13"/>
        <v>200802423</v>
      </c>
      <c r="Y113" s="1">
        <v>0</v>
      </c>
      <c r="Z113" s="1">
        <v>0</v>
      </c>
    </row>
    <row r="114" spans="3:26" x14ac:dyDescent="0.25">
      <c r="C114" s="21">
        <v>2001024</v>
      </c>
      <c r="D114" s="22" t="s">
        <v>94</v>
      </c>
      <c r="E114" s="22" t="s">
        <v>258</v>
      </c>
      <c r="F114" s="2" t="str">
        <f t="shared" si="7"/>
        <v>20010244</v>
      </c>
      <c r="G114" s="2"/>
      <c r="H114" s="32"/>
      <c r="I114" s="1" t="str">
        <f t="shared" si="8"/>
        <v>20010245</v>
      </c>
      <c r="J114" s="1"/>
      <c r="K114" s="1"/>
      <c r="L114" s="1" t="str">
        <f t="shared" si="9"/>
        <v>20010246</v>
      </c>
      <c r="M114" s="1"/>
      <c r="N114" s="1"/>
      <c r="O114" s="1" t="str">
        <f t="shared" si="12"/>
        <v>20010241</v>
      </c>
      <c r="P114" s="1"/>
      <c r="Q114" s="1"/>
      <c r="R114" s="1" t="str">
        <f t="shared" si="10"/>
        <v>200102442</v>
      </c>
      <c r="S114" s="1"/>
      <c r="T114" s="1"/>
      <c r="U114" s="1" t="str">
        <f t="shared" si="11"/>
        <v>200102422</v>
      </c>
      <c r="V114" s="1">
        <v>0</v>
      </c>
      <c r="W114" s="1">
        <v>0</v>
      </c>
      <c r="X114" s="1" t="str">
        <f t="shared" si="13"/>
        <v>200102423</v>
      </c>
      <c r="Y114" s="1">
        <v>0</v>
      </c>
      <c r="Z114" s="1">
        <v>0</v>
      </c>
    </row>
    <row r="115" spans="3:26" x14ac:dyDescent="0.25">
      <c r="C115" s="21">
        <v>1022071</v>
      </c>
      <c r="D115" s="22" t="s">
        <v>184</v>
      </c>
      <c r="E115" s="22" t="s">
        <v>324</v>
      </c>
      <c r="F115" s="2" t="str">
        <f t="shared" si="7"/>
        <v>10220714</v>
      </c>
      <c r="G115" s="2"/>
      <c r="H115" s="32"/>
      <c r="I115" s="1" t="str">
        <f t="shared" si="8"/>
        <v>10220715</v>
      </c>
      <c r="J115" s="1"/>
      <c r="K115" s="1"/>
      <c r="L115" s="1" t="str">
        <f t="shared" si="9"/>
        <v>10220716</v>
      </c>
      <c r="M115" s="1"/>
      <c r="N115" s="1"/>
      <c r="O115" s="1" t="str">
        <f t="shared" si="12"/>
        <v>10220711</v>
      </c>
      <c r="P115" s="1"/>
      <c r="Q115" s="1"/>
      <c r="R115" s="1" t="str">
        <f t="shared" si="10"/>
        <v>102207142</v>
      </c>
      <c r="S115" s="1"/>
      <c r="T115" s="1"/>
      <c r="U115" s="1" t="str">
        <f t="shared" si="11"/>
        <v>102207122</v>
      </c>
      <c r="V115" s="1">
        <v>0</v>
      </c>
      <c r="W115" s="1">
        <v>0</v>
      </c>
      <c r="X115" s="1" t="str">
        <f t="shared" si="13"/>
        <v>102207123</v>
      </c>
      <c r="Y115" s="1">
        <v>0</v>
      </c>
      <c r="Z115" s="1">
        <v>0</v>
      </c>
    </row>
    <row r="116" spans="3:26" x14ac:dyDescent="0.25">
      <c r="C116" s="21">
        <v>1008578</v>
      </c>
      <c r="D116" s="22" t="s">
        <v>128</v>
      </c>
      <c r="E116" s="22" t="s">
        <v>290</v>
      </c>
      <c r="F116" s="2" t="str">
        <f t="shared" si="7"/>
        <v>10085784</v>
      </c>
      <c r="G116" s="2"/>
      <c r="H116" s="32"/>
      <c r="I116" s="1" t="str">
        <f t="shared" si="8"/>
        <v>10085785</v>
      </c>
      <c r="J116" s="1"/>
      <c r="K116" s="1"/>
      <c r="L116" s="1" t="str">
        <f t="shared" si="9"/>
        <v>10085786</v>
      </c>
      <c r="M116" s="1"/>
      <c r="N116" s="1"/>
      <c r="O116" s="1" t="str">
        <f t="shared" si="12"/>
        <v>10085781</v>
      </c>
      <c r="P116" s="1"/>
      <c r="Q116" s="1"/>
      <c r="R116" s="1" t="str">
        <f t="shared" si="10"/>
        <v>100857842</v>
      </c>
      <c r="S116" s="1"/>
      <c r="T116" s="1"/>
      <c r="U116" s="1" t="str">
        <f t="shared" si="11"/>
        <v>100857822</v>
      </c>
      <c r="V116" s="1">
        <v>0</v>
      </c>
      <c r="W116" s="1">
        <v>0</v>
      </c>
      <c r="X116" s="1" t="str">
        <f t="shared" si="13"/>
        <v>100857823</v>
      </c>
      <c r="Y116" s="1">
        <v>0</v>
      </c>
      <c r="Z116" s="1">
        <v>0</v>
      </c>
    </row>
    <row r="117" spans="3:26" x14ac:dyDescent="0.25">
      <c r="C117" s="21">
        <v>2003051</v>
      </c>
      <c r="D117" s="22" t="s">
        <v>116</v>
      </c>
      <c r="E117" s="22" t="s">
        <v>280</v>
      </c>
      <c r="F117" s="2" t="str">
        <f t="shared" si="7"/>
        <v>20030514</v>
      </c>
      <c r="G117" s="2"/>
      <c r="H117" s="32"/>
      <c r="I117" s="1" t="str">
        <f t="shared" si="8"/>
        <v>20030515</v>
      </c>
      <c r="J117" s="1"/>
      <c r="K117" s="1"/>
      <c r="L117" s="1" t="str">
        <f t="shared" si="9"/>
        <v>20030516</v>
      </c>
      <c r="M117" s="1"/>
      <c r="N117" s="1"/>
      <c r="O117" s="1" t="str">
        <f t="shared" si="12"/>
        <v>20030511</v>
      </c>
      <c r="P117" s="1"/>
      <c r="Q117" s="1"/>
      <c r="R117" s="1" t="str">
        <f t="shared" si="10"/>
        <v>200305142</v>
      </c>
      <c r="S117" s="1"/>
      <c r="T117" s="1"/>
      <c r="U117" s="1" t="str">
        <f t="shared" si="11"/>
        <v>200305122</v>
      </c>
      <c r="V117" s="1">
        <v>0</v>
      </c>
      <c r="W117" s="1">
        <v>0</v>
      </c>
      <c r="X117" s="1" t="str">
        <f t="shared" si="13"/>
        <v>200305123</v>
      </c>
      <c r="Y117" s="1">
        <v>0</v>
      </c>
      <c r="Z117" s="1">
        <v>0</v>
      </c>
    </row>
    <row r="118" spans="3:26" x14ac:dyDescent="0.25">
      <c r="C118" s="21">
        <v>2007752</v>
      </c>
      <c r="D118" s="22" t="s">
        <v>83</v>
      </c>
      <c r="E118" s="22" t="s">
        <v>254</v>
      </c>
      <c r="F118" s="2" t="str">
        <f t="shared" si="7"/>
        <v>20077524</v>
      </c>
      <c r="G118" s="2"/>
      <c r="H118" s="32"/>
      <c r="I118" s="1" t="str">
        <f t="shared" si="8"/>
        <v>20077525</v>
      </c>
      <c r="J118" s="1"/>
      <c r="K118" s="1"/>
      <c r="L118" s="1" t="str">
        <f t="shared" si="9"/>
        <v>20077526</v>
      </c>
      <c r="M118" s="1"/>
      <c r="N118" s="1"/>
      <c r="O118" s="1" t="str">
        <f t="shared" si="12"/>
        <v>20077521</v>
      </c>
      <c r="P118" s="1"/>
      <c r="Q118" s="1"/>
      <c r="R118" s="1" t="str">
        <f t="shared" si="10"/>
        <v>200775242</v>
      </c>
      <c r="S118" s="1"/>
      <c r="T118" s="1"/>
      <c r="U118" s="1" t="str">
        <f t="shared" si="11"/>
        <v>200775222</v>
      </c>
      <c r="V118" s="1">
        <v>0</v>
      </c>
      <c r="W118" s="1">
        <v>0</v>
      </c>
      <c r="X118" s="1" t="str">
        <f t="shared" si="13"/>
        <v>200775223</v>
      </c>
      <c r="Y118" s="1">
        <v>0</v>
      </c>
      <c r="Z118" s="1">
        <v>0</v>
      </c>
    </row>
    <row r="119" spans="3:26" x14ac:dyDescent="0.25">
      <c r="C119" s="21">
        <v>1010472</v>
      </c>
      <c r="D119" s="22" t="s">
        <v>215</v>
      </c>
      <c r="E119" s="22" t="s">
        <v>349</v>
      </c>
      <c r="F119" s="2" t="str">
        <f t="shared" si="7"/>
        <v>10104724</v>
      </c>
      <c r="G119" s="2"/>
      <c r="H119" s="32"/>
      <c r="I119" s="1" t="str">
        <f t="shared" si="8"/>
        <v>10104725</v>
      </c>
      <c r="J119" s="1"/>
      <c r="K119" s="1"/>
      <c r="L119" s="1" t="str">
        <f t="shared" si="9"/>
        <v>10104726</v>
      </c>
      <c r="M119" s="1"/>
      <c r="N119" s="1"/>
      <c r="O119" s="1" t="str">
        <f t="shared" si="12"/>
        <v>10104721</v>
      </c>
      <c r="P119" s="1"/>
      <c r="Q119" s="1"/>
      <c r="R119" s="1" t="str">
        <f t="shared" si="10"/>
        <v>101047242</v>
      </c>
      <c r="S119" s="1"/>
      <c r="T119" s="1"/>
      <c r="U119" s="1" t="str">
        <f t="shared" si="11"/>
        <v>101047222</v>
      </c>
      <c r="V119" s="1">
        <v>0</v>
      </c>
      <c r="W119" s="1">
        <v>0</v>
      </c>
      <c r="X119" s="1" t="str">
        <f t="shared" si="13"/>
        <v>101047223</v>
      </c>
      <c r="Y119" s="1">
        <v>0</v>
      </c>
      <c r="Z119" s="1">
        <v>0</v>
      </c>
    </row>
    <row r="120" spans="3:26" x14ac:dyDescent="0.25">
      <c r="C120" s="21">
        <v>1022991</v>
      </c>
      <c r="D120" s="22" t="s">
        <v>230</v>
      </c>
      <c r="E120" s="22" t="s">
        <v>358</v>
      </c>
      <c r="F120" s="2" t="str">
        <f t="shared" si="7"/>
        <v>10229914</v>
      </c>
      <c r="G120" s="2"/>
      <c r="H120" s="32"/>
      <c r="I120" s="1" t="str">
        <f t="shared" si="8"/>
        <v>10229915</v>
      </c>
      <c r="J120" s="1"/>
      <c r="K120" s="1"/>
      <c r="L120" s="1" t="str">
        <f t="shared" si="9"/>
        <v>10229916</v>
      </c>
      <c r="M120" s="1"/>
      <c r="N120" s="1"/>
      <c r="O120" s="1" t="str">
        <f t="shared" si="12"/>
        <v>10229911</v>
      </c>
      <c r="P120" s="1"/>
      <c r="Q120" s="1"/>
      <c r="R120" s="1" t="str">
        <f t="shared" si="10"/>
        <v>102299142</v>
      </c>
      <c r="S120" s="1"/>
      <c r="T120" s="1"/>
      <c r="U120" s="1" t="str">
        <f t="shared" si="11"/>
        <v>102299122</v>
      </c>
      <c r="V120" s="1">
        <v>0</v>
      </c>
      <c r="W120" s="1">
        <v>0</v>
      </c>
      <c r="X120" s="1" t="str">
        <f t="shared" si="13"/>
        <v>102299123</v>
      </c>
      <c r="Y120" s="1">
        <v>0</v>
      </c>
      <c r="Z120" s="1">
        <v>0</v>
      </c>
    </row>
    <row r="121" spans="3:26" x14ac:dyDescent="0.25">
      <c r="C121" s="21">
        <v>1019920</v>
      </c>
      <c r="D121" s="22" t="s">
        <v>91</v>
      </c>
      <c r="E121" s="22" t="s">
        <v>261</v>
      </c>
      <c r="F121" s="2" t="str">
        <f t="shared" si="7"/>
        <v>10199204</v>
      </c>
      <c r="G121" s="2"/>
      <c r="H121" s="32"/>
      <c r="I121" s="1" t="str">
        <f t="shared" si="8"/>
        <v>10199205</v>
      </c>
      <c r="J121" s="1"/>
      <c r="K121" s="1"/>
      <c r="L121" s="1" t="str">
        <f t="shared" si="9"/>
        <v>10199206</v>
      </c>
      <c r="M121" s="1"/>
      <c r="N121" s="1"/>
      <c r="O121" s="1" t="str">
        <f t="shared" si="12"/>
        <v>10199201</v>
      </c>
      <c r="P121" s="1"/>
      <c r="Q121" s="1"/>
      <c r="R121" s="1" t="str">
        <f t="shared" si="10"/>
        <v>101992042</v>
      </c>
      <c r="S121" s="1"/>
      <c r="T121" s="1"/>
      <c r="U121" s="1" t="str">
        <f t="shared" si="11"/>
        <v>101992022</v>
      </c>
      <c r="V121" s="1">
        <v>0</v>
      </c>
      <c r="W121" s="1">
        <v>0</v>
      </c>
      <c r="X121" s="1" t="str">
        <f t="shared" si="13"/>
        <v>101992023</v>
      </c>
      <c r="Y121" s="1">
        <v>0</v>
      </c>
      <c r="Z121" s="1">
        <v>0</v>
      </c>
    </row>
    <row r="122" spans="3:26" x14ac:dyDescent="0.25">
      <c r="C122" s="21">
        <v>1002925</v>
      </c>
      <c r="D122" s="22" t="s">
        <v>189</v>
      </c>
      <c r="E122" s="22" t="s">
        <v>251</v>
      </c>
      <c r="F122" s="2" t="str">
        <f t="shared" si="7"/>
        <v>10029254</v>
      </c>
      <c r="G122" s="2"/>
      <c r="H122" s="32"/>
      <c r="I122" s="1" t="str">
        <f t="shared" si="8"/>
        <v>10029255</v>
      </c>
      <c r="J122" s="1"/>
      <c r="K122" s="1"/>
      <c r="L122" s="1" t="str">
        <f t="shared" si="9"/>
        <v>10029256</v>
      </c>
      <c r="M122" s="1"/>
      <c r="N122" s="1"/>
      <c r="O122" s="1" t="str">
        <f t="shared" si="12"/>
        <v>10029251</v>
      </c>
      <c r="P122" s="1">
        <v>1800</v>
      </c>
      <c r="Q122" s="1">
        <v>4</v>
      </c>
      <c r="R122" s="1" t="str">
        <f t="shared" si="10"/>
        <v>100292542</v>
      </c>
      <c r="S122" s="1">
        <v>1800</v>
      </c>
      <c r="T122" s="1">
        <v>4</v>
      </c>
      <c r="U122" s="1" t="str">
        <f t="shared" si="11"/>
        <v>100292522</v>
      </c>
      <c r="V122" s="1">
        <v>0</v>
      </c>
      <c r="W122" s="1">
        <v>0</v>
      </c>
      <c r="X122" s="1" t="str">
        <f t="shared" si="13"/>
        <v>100292523</v>
      </c>
      <c r="Y122" s="1">
        <v>0</v>
      </c>
      <c r="Z122" s="1">
        <v>0</v>
      </c>
    </row>
    <row r="123" spans="3:26" x14ac:dyDescent="0.25">
      <c r="C123" s="21">
        <v>2006518</v>
      </c>
      <c r="D123" s="22" t="s">
        <v>150</v>
      </c>
      <c r="E123" s="22" t="s">
        <v>307</v>
      </c>
      <c r="F123" s="2" t="str">
        <f t="shared" si="7"/>
        <v>20065184</v>
      </c>
      <c r="G123" s="2"/>
      <c r="H123" s="32"/>
      <c r="I123" s="1" t="str">
        <f t="shared" si="8"/>
        <v>20065185</v>
      </c>
      <c r="J123" s="1"/>
      <c r="K123" s="1"/>
      <c r="L123" s="1" t="str">
        <f t="shared" si="9"/>
        <v>20065186</v>
      </c>
      <c r="M123" s="1"/>
      <c r="N123" s="1"/>
      <c r="O123" s="1" t="str">
        <f t="shared" si="12"/>
        <v>20065181</v>
      </c>
      <c r="P123" s="1"/>
      <c r="Q123" s="1"/>
      <c r="R123" s="1" t="str">
        <f t="shared" si="10"/>
        <v>200651842</v>
      </c>
      <c r="S123" s="1"/>
      <c r="T123" s="1"/>
      <c r="U123" s="1" t="str">
        <f t="shared" si="11"/>
        <v>200651822</v>
      </c>
      <c r="V123" s="1">
        <v>0</v>
      </c>
      <c r="W123" s="1">
        <v>0</v>
      </c>
      <c r="X123" s="1" t="str">
        <f t="shared" si="13"/>
        <v>200651823</v>
      </c>
      <c r="Y123" s="1">
        <v>0</v>
      </c>
      <c r="Z123" s="1">
        <v>0</v>
      </c>
    </row>
    <row r="124" spans="3:26" x14ac:dyDescent="0.25">
      <c r="C124" s="21">
        <v>1009406</v>
      </c>
      <c r="D124" s="22" t="s">
        <v>186</v>
      </c>
      <c r="E124" s="22" t="s">
        <v>331</v>
      </c>
      <c r="F124" s="2" t="str">
        <f t="shared" si="7"/>
        <v>10094064</v>
      </c>
      <c r="G124" s="2"/>
      <c r="H124" s="32"/>
      <c r="I124" s="1" t="str">
        <f t="shared" si="8"/>
        <v>10094065</v>
      </c>
      <c r="J124" s="1"/>
      <c r="K124" s="1"/>
      <c r="L124" s="1" t="str">
        <f t="shared" si="9"/>
        <v>10094066</v>
      </c>
      <c r="M124" s="1"/>
      <c r="N124" s="1"/>
      <c r="O124" s="1" t="str">
        <f t="shared" si="12"/>
        <v>10094061</v>
      </c>
      <c r="P124" s="1"/>
      <c r="Q124" s="1"/>
      <c r="R124" s="1" t="str">
        <f t="shared" si="10"/>
        <v>100940642</v>
      </c>
      <c r="S124" s="1"/>
      <c r="T124" s="1"/>
      <c r="U124" s="1" t="str">
        <f t="shared" si="11"/>
        <v>100940622</v>
      </c>
      <c r="V124" s="1">
        <v>0</v>
      </c>
      <c r="W124" s="1">
        <v>0</v>
      </c>
      <c r="X124" s="1" t="str">
        <f t="shared" si="13"/>
        <v>100940623</v>
      </c>
      <c r="Y124" s="1">
        <v>0</v>
      </c>
      <c r="Z124" s="1">
        <v>0</v>
      </c>
    </row>
    <row r="125" spans="3:26" x14ac:dyDescent="0.25">
      <c r="C125" s="21">
        <v>1010193</v>
      </c>
      <c r="D125" s="22" t="s">
        <v>68</v>
      </c>
      <c r="E125" s="22" t="s">
        <v>241</v>
      </c>
      <c r="F125" s="2" t="str">
        <f t="shared" si="7"/>
        <v>10101934</v>
      </c>
      <c r="G125" s="2"/>
      <c r="H125" s="32"/>
      <c r="I125" s="1" t="str">
        <f t="shared" si="8"/>
        <v>10101935</v>
      </c>
      <c r="J125" s="1"/>
      <c r="K125" s="1"/>
      <c r="L125" s="1" t="str">
        <f t="shared" si="9"/>
        <v>10101936</v>
      </c>
      <c r="M125" s="1"/>
      <c r="N125" s="1"/>
      <c r="O125" s="1" t="str">
        <f t="shared" si="12"/>
        <v>10101931</v>
      </c>
      <c r="P125" s="1"/>
      <c r="Q125" s="1"/>
      <c r="R125" s="1" t="str">
        <f t="shared" si="10"/>
        <v>101019342</v>
      </c>
      <c r="S125" s="1"/>
      <c r="T125" s="1"/>
      <c r="U125" s="1" t="str">
        <f t="shared" si="11"/>
        <v>101019322</v>
      </c>
      <c r="V125" s="1">
        <v>0</v>
      </c>
      <c r="W125" s="1">
        <v>0</v>
      </c>
      <c r="X125" s="1" t="str">
        <f t="shared" si="13"/>
        <v>101019323</v>
      </c>
      <c r="Y125" s="1">
        <v>0</v>
      </c>
      <c r="Z125" s="1">
        <v>0</v>
      </c>
    </row>
    <row r="126" spans="3:26" x14ac:dyDescent="0.25">
      <c r="C126" s="21">
        <v>2005692</v>
      </c>
      <c r="D126" s="22" t="s">
        <v>196</v>
      </c>
      <c r="E126" s="22" t="s">
        <v>339</v>
      </c>
      <c r="F126" s="2" t="str">
        <f t="shared" si="7"/>
        <v>20056924</v>
      </c>
      <c r="G126" s="2"/>
      <c r="H126" s="32"/>
      <c r="I126" s="1" t="str">
        <f t="shared" si="8"/>
        <v>20056925</v>
      </c>
      <c r="J126" s="1"/>
      <c r="K126" s="1"/>
      <c r="L126" s="1" t="str">
        <f t="shared" si="9"/>
        <v>20056926</v>
      </c>
      <c r="M126" s="1"/>
      <c r="N126" s="1"/>
      <c r="O126" s="1" t="str">
        <f t="shared" si="12"/>
        <v>20056921</v>
      </c>
      <c r="P126" s="1"/>
      <c r="Q126" s="1"/>
      <c r="R126" s="1" t="str">
        <f t="shared" si="10"/>
        <v>200569242</v>
      </c>
      <c r="S126" s="1"/>
      <c r="T126" s="1"/>
      <c r="U126" s="1" t="str">
        <f t="shared" si="11"/>
        <v>200569222</v>
      </c>
      <c r="V126" s="1">
        <v>0</v>
      </c>
      <c r="W126" s="1">
        <v>0</v>
      </c>
      <c r="X126" s="1" t="str">
        <f t="shared" si="13"/>
        <v>200569223</v>
      </c>
      <c r="Y126" s="1">
        <v>0</v>
      </c>
      <c r="Z126" s="1">
        <v>0</v>
      </c>
    </row>
    <row r="127" spans="3:26" x14ac:dyDescent="0.25">
      <c r="C127" s="21">
        <v>1022344</v>
      </c>
      <c r="D127" s="22" t="s">
        <v>129</v>
      </c>
      <c r="E127" s="22" t="s">
        <v>266</v>
      </c>
      <c r="F127" s="2" t="str">
        <f t="shared" si="7"/>
        <v>10223444</v>
      </c>
      <c r="G127" s="2"/>
      <c r="H127" s="32"/>
      <c r="I127" s="1" t="str">
        <f t="shared" si="8"/>
        <v>10223445</v>
      </c>
      <c r="J127" s="1"/>
      <c r="K127" s="1"/>
      <c r="L127" s="1" t="str">
        <f t="shared" si="9"/>
        <v>10223446</v>
      </c>
      <c r="M127" s="1"/>
      <c r="N127" s="1"/>
      <c r="O127" s="1" t="str">
        <f t="shared" si="12"/>
        <v>10223441</v>
      </c>
      <c r="P127" s="1"/>
      <c r="Q127" s="1"/>
      <c r="R127" s="1" t="str">
        <f t="shared" si="10"/>
        <v>102234442</v>
      </c>
      <c r="S127" s="1"/>
      <c r="T127" s="1"/>
      <c r="U127" s="1" t="str">
        <f t="shared" si="11"/>
        <v>102234422</v>
      </c>
      <c r="V127" s="1">
        <v>0</v>
      </c>
      <c r="W127" s="1">
        <v>0</v>
      </c>
      <c r="X127" s="1" t="str">
        <f t="shared" si="13"/>
        <v>102234423</v>
      </c>
      <c r="Y127" s="1">
        <v>0</v>
      </c>
      <c r="Z127" s="1">
        <v>0</v>
      </c>
    </row>
    <row r="128" spans="3:26" x14ac:dyDescent="0.25">
      <c r="C128" s="21">
        <v>1016845</v>
      </c>
      <c r="D128" s="22" t="s">
        <v>130</v>
      </c>
      <c r="E128" s="22" t="s">
        <v>251</v>
      </c>
      <c r="F128" s="2" t="str">
        <f t="shared" si="7"/>
        <v>10168454</v>
      </c>
      <c r="G128" s="2"/>
      <c r="H128" s="32"/>
      <c r="I128" s="1" t="str">
        <f t="shared" si="8"/>
        <v>10168455</v>
      </c>
      <c r="J128" s="1"/>
      <c r="K128" s="1"/>
      <c r="L128" s="1" t="str">
        <f t="shared" si="9"/>
        <v>10168456</v>
      </c>
      <c r="M128" s="1"/>
      <c r="N128" s="1"/>
      <c r="O128" s="1" t="str">
        <f t="shared" si="12"/>
        <v>10168451</v>
      </c>
      <c r="P128" s="1"/>
      <c r="Q128" s="1"/>
      <c r="R128" s="1" t="str">
        <f t="shared" si="10"/>
        <v>101684542</v>
      </c>
      <c r="S128" s="1"/>
      <c r="T128" s="1"/>
      <c r="U128" s="1" t="str">
        <f t="shared" si="11"/>
        <v>101684522</v>
      </c>
      <c r="V128" s="1">
        <v>0</v>
      </c>
      <c r="W128" s="1">
        <v>0</v>
      </c>
      <c r="X128" s="1" t="str">
        <f t="shared" si="13"/>
        <v>101684523</v>
      </c>
      <c r="Y128" s="1">
        <v>0</v>
      </c>
      <c r="Z128" s="1">
        <v>0</v>
      </c>
    </row>
    <row r="129" spans="3:26" x14ac:dyDescent="0.25">
      <c r="C129" s="21">
        <v>1009600</v>
      </c>
      <c r="D129" s="22" t="s">
        <v>95</v>
      </c>
      <c r="E129" s="22" t="s">
        <v>263</v>
      </c>
      <c r="F129" s="2" t="str">
        <f t="shared" si="7"/>
        <v>10096004</v>
      </c>
      <c r="G129" s="2">
        <v>4200</v>
      </c>
      <c r="H129" s="32">
        <v>37</v>
      </c>
      <c r="I129" s="1" t="str">
        <f t="shared" si="8"/>
        <v>10096005</v>
      </c>
      <c r="J129" s="1"/>
      <c r="K129" s="1"/>
      <c r="L129" s="1" t="str">
        <f t="shared" si="9"/>
        <v>10096006</v>
      </c>
      <c r="M129" s="1"/>
      <c r="N129" s="1"/>
      <c r="O129" s="1" t="str">
        <f t="shared" si="12"/>
        <v>10096001</v>
      </c>
      <c r="P129" s="1"/>
      <c r="Q129" s="1"/>
      <c r="R129" s="1" t="str">
        <f t="shared" si="10"/>
        <v>100960042</v>
      </c>
      <c r="S129" s="1"/>
      <c r="T129" s="1"/>
      <c r="U129" s="1" t="str">
        <f t="shared" si="11"/>
        <v>100960022</v>
      </c>
      <c r="V129" s="1">
        <v>0</v>
      </c>
      <c r="W129" s="1">
        <v>7</v>
      </c>
      <c r="X129" s="1" t="str">
        <f t="shared" si="13"/>
        <v>100960023</v>
      </c>
      <c r="Y129" s="1">
        <v>3656</v>
      </c>
      <c r="Z129" s="1">
        <v>5</v>
      </c>
    </row>
    <row r="130" spans="3:26" x14ac:dyDescent="0.25">
      <c r="C130" s="21">
        <v>1001008</v>
      </c>
      <c r="D130" s="22" t="s">
        <v>95</v>
      </c>
      <c r="E130" s="22" t="s">
        <v>273</v>
      </c>
      <c r="F130" s="2" t="str">
        <f t="shared" si="7"/>
        <v>10010084</v>
      </c>
      <c r="G130" s="2">
        <v>4200</v>
      </c>
      <c r="H130" s="32">
        <v>37</v>
      </c>
      <c r="I130" s="1" t="str">
        <f t="shared" si="8"/>
        <v>10010085</v>
      </c>
      <c r="J130" s="1"/>
      <c r="K130" s="1"/>
      <c r="L130" s="1" t="str">
        <f t="shared" si="9"/>
        <v>10010086</v>
      </c>
      <c r="M130" s="1"/>
      <c r="N130" s="1"/>
      <c r="O130" s="1" t="str">
        <f t="shared" si="12"/>
        <v>10010081</v>
      </c>
      <c r="P130" s="1"/>
      <c r="Q130" s="1"/>
      <c r="R130" s="1" t="str">
        <f t="shared" si="10"/>
        <v>100100842</v>
      </c>
      <c r="S130" s="1"/>
      <c r="T130" s="1"/>
      <c r="U130" s="1" t="str">
        <f t="shared" si="11"/>
        <v>100100822</v>
      </c>
      <c r="V130" s="1">
        <v>0</v>
      </c>
      <c r="W130" s="1">
        <v>7</v>
      </c>
      <c r="X130" s="1" t="str">
        <f t="shared" si="13"/>
        <v>100100823</v>
      </c>
      <c r="Y130" s="1">
        <v>3656</v>
      </c>
      <c r="Z130" s="1">
        <v>5</v>
      </c>
    </row>
    <row r="131" spans="3:26" x14ac:dyDescent="0.25">
      <c r="C131" s="21">
        <v>1022070</v>
      </c>
      <c r="D131" s="22" t="s">
        <v>188</v>
      </c>
      <c r="E131" s="22" t="s">
        <v>253</v>
      </c>
      <c r="F131" s="2" t="str">
        <f t="shared" si="7"/>
        <v>10220704</v>
      </c>
      <c r="G131" s="2"/>
      <c r="H131" s="32"/>
      <c r="I131" s="1" t="str">
        <f t="shared" si="8"/>
        <v>10220705</v>
      </c>
      <c r="J131" s="1"/>
      <c r="K131" s="1"/>
      <c r="L131" s="1" t="str">
        <f t="shared" si="9"/>
        <v>10220706</v>
      </c>
      <c r="M131" s="1"/>
      <c r="N131" s="1"/>
      <c r="O131" s="1" t="str">
        <f t="shared" si="12"/>
        <v>10220701</v>
      </c>
      <c r="P131" s="1"/>
      <c r="Q131" s="1"/>
      <c r="R131" s="1" t="str">
        <f t="shared" si="10"/>
        <v>102207042</v>
      </c>
      <c r="S131" s="1"/>
      <c r="T131" s="1"/>
      <c r="U131" s="1" t="str">
        <f t="shared" si="11"/>
        <v>102207022</v>
      </c>
      <c r="V131" s="1">
        <v>0</v>
      </c>
      <c r="W131" s="1">
        <v>0</v>
      </c>
      <c r="X131" s="1" t="str">
        <f t="shared" si="13"/>
        <v>102207023</v>
      </c>
      <c r="Y131" s="1">
        <v>0</v>
      </c>
      <c r="Z131" s="1">
        <v>0</v>
      </c>
    </row>
    <row r="132" spans="3:26" x14ac:dyDescent="0.25">
      <c r="C132" s="21">
        <v>1020206</v>
      </c>
      <c r="D132" s="22" t="s">
        <v>171</v>
      </c>
      <c r="E132" s="22" t="s">
        <v>321</v>
      </c>
      <c r="F132" s="2" t="str">
        <f t="shared" si="7"/>
        <v>10202064</v>
      </c>
      <c r="G132" s="2"/>
      <c r="H132" s="32"/>
      <c r="I132" s="1" t="str">
        <f t="shared" si="8"/>
        <v>10202065</v>
      </c>
      <c r="J132" s="1"/>
      <c r="K132" s="1"/>
      <c r="L132" s="1" t="str">
        <f t="shared" si="9"/>
        <v>10202066</v>
      </c>
      <c r="M132" s="1"/>
      <c r="N132" s="1"/>
      <c r="O132" s="1" t="str">
        <f t="shared" si="12"/>
        <v>10202061</v>
      </c>
      <c r="P132" s="1"/>
      <c r="Q132" s="1"/>
      <c r="R132" s="1" t="str">
        <f t="shared" si="10"/>
        <v>102020642</v>
      </c>
      <c r="S132" s="1"/>
      <c r="T132" s="1"/>
      <c r="U132" s="1" t="str">
        <f t="shared" si="11"/>
        <v>102020622</v>
      </c>
      <c r="V132" s="1">
        <v>0</v>
      </c>
      <c r="W132" s="1">
        <v>0</v>
      </c>
      <c r="X132" s="1" t="str">
        <f t="shared" si="13"/>
        <v>102020623</v>
      </c>
      <c r="Y132" s="1">
        <v>0</v>
      </c>
      <c r="Z132" s="1">
        <v>0</v>
      </c>
    </row>
    <row r="133" spans="3:26" x14ac:dyDescent="0.25">
      <c r="C133" s="21">
        <v>1003611</v>
      </c>
      <c r="D133" s="22" t="s">
        <v>102</v>
      </c>
      <c r="E133" s="22" t="s">
        <v>268</v>
      </c>
      <c r="F133" s="2" t="str">
        <f t="shared" si="7"/>
        <v>10036114</v>
      </c>
      <c r="G133" s="2"/>
      <c r="H133" s="32"/>
      <c r="I133" s="1" t="str">
        <f t="shared" si="8"/>
        <v>10036115</v>
      </c>
      <c r="J133" s="1"/>
      <c r="K133" s="1"/>
      <c r="L133" s="1" t="str">
        <f t="shared" si="9"/>
        <v>10036116</v>
      </c>
      <c r="M133" s="1"/>
      <c r="N133" s="1"/>
      <c r="O133" s="1" t="str">
        <f t="shared" si="12"/>
        <v>10036111</v>
      </c>
      <c r="P133" s="1"/>
      <c r="Q133" s="1"/>
      <c r="R133" s="1" t="str">
        <f t="shared" si="10"/>
        <v>100361142</v>
      </c>
      <c r="S133" s="1"/>
      <c r="T133" s="1"/>
      <c r="U133" s="1" t="str">
        <f t="shared" si="11"/>
        <v>100361122</v>
      </c>
      <c r="V133" s="1">
        <v>0</v>
      </c>
      <c r="W133" s="1">
        <v>0</v>
      </c>
      <c r="X133" s="1" t="str">
        <f t="shared" si="13"/>
        <v>100361123</v>
      </c>
      <c r="Y133" s="1">
        <v>0</v>
      </c>
      <c r="Z133" s="1">
        <v>0</v>
      </c>
    </row>
    <row r="134" spans="3:26" x14ac:dyDescent="0.25">
      <c r="C134" s="21">
        <v>2002671</v>
      </c>
      <c r="D134" s="22" t="s">
        <v>110</v>
      </c>
      <c r="E134" s="22" t="s">
        <v>276</v>
      </c>
      <c r="F134" s="2" t="str">
        <f t="shared" ref="F134:F188" si="14">C134&amp;4</f>
        <v>20026714</v>
      </c>
      <c r="G134" s="2"/>
      <c r="H134" s="32"/>
      <c r="I134" s="1" t="str">
        <f t="shared" ref="I134:I188" si="15">C134&amp;5</f>
        <v>20026715</v>
      </c>
      <c r="J134" s="1"/>
      <c r="K134" s="1"/>
      <c r="L134" s="1" t="str">
        <f t="shared" ref="L134:L188" si="16">C134&amp;6</f>
        <v>20026716</v>
      </c>
      <c r="M134" s="1"/>
      <c r="N134" s="1"/>
      <c r="O134" s="1" t="str">
        <f t="shared" si="12"/>
        <v>20026711</v>
      </c>
      <c r="P134" s="1"/>
      <c r="Q134" s="1"/>
      <c r="R134" s="1" t="str">
        <f t="shared" ref="R134:R188" si="17">F134&amp;2</f>
        <v>200267142</v>
      </c>
      <c r="S134" s="1"/>
      <c r="T134" s="1"/>
      <c r="U134" s="1" t="str">
        <f t="shared" ref="U134:U188" si="18">C134&amp;22</f>
        <v>200267122</v>
      </c>
      <c r="V134" s="1">
        <v>0</v>
      </c>
      <c r="W134" s="1">
        <v>0</v>
      </c>
      <c r="X134" s="1" t="str">
        <f t="shared" si="13"/>
        <v>200267123</v>
      </c>
      <c r="Y134" s="1">
        <v>0</v>
      </c>
      <c r="Z134" s="1">
        <v>0</v>
      </c>
    </row>
    <row r="135" spans="3:26" x14ac:dyDescent="0.25">
      <c r="C135" s="21">
        <v>1004099</v>
      </c>
      <c r="D135" s="22" t="s">
        <v>173</v>
      </c>
      <c r="E135" s="22" t="s">
        <v>322</v>
      </c>
      <c r="F135" s="2" t="str">
        <f t="shared" si="14"/>
        <v>10040994</v>
      </c>
      <c r="G135" s="2"/>
      <c r="H135" s="32"/>
      <c r="I135" s="1" t="str">
        <f t="shared" si="15"/>
        <v>10040995</v>
      </c>
      <c r="J135" s="1"/>
      <c r="K135" s="1"/>
      <c r="L135" s="1" t="str">
        <f t="shared" si="16"/>
        <v>10040996</v>
      </c>
      <c r="M135" s="1"/>
      <c r="N135" s="1"/>
      <c r="O135" s="1" t="str">
        <f t="shared" ref="O135:O188" si="19">C135&amp;1</f>
        <v>10040991</v>
      </c>
      <c r="P135" s="1"/>
      <c r="Q135" s="1"/>
      <c r="R135" s="1" t="str">
        <f t="shared" si="17"/>
        <v>100409942</v>
      </c>
      <c r="S135" s="1"/>
      <c r="T135" s="1"/>
      <c r="U135" s="1" t="str">
        <f t="shared" si="18"/>
        <v>100409922</v>
      </c>
      <c r="V135" s="1">
        <v>0</v>
      </c>
      <c r="W135" s="1">
        <v>0</v>
      </c>
      <c r="X135" s="1" t="str">
        <f t="shared" ref="X135:X188" si="20">C135&amp;23</f>
        <v>100409923</v>
      </c>
      <c r="Y135" s="1">
        <v>0</v>
      </c>
      <c r="Z135" s="1">
        <v>0</v>
      </c>
    </row>
    <row r="136" spans="3:26" x14ac:dyDescent="0.25">
      <c r="C136" s="21">
        <v>2007753</v>
      </c>
      <c r="D136" s="22" t="s">
        <v>213</v>
      </c>
      <c r="E136" s="22" t="s">
        <v>348</v>
      </c>
      <c r="F136" s="2" t="str">
        <f t="shared" si="14"/>
        <v>20077534</v>
      </c>
      <c r="G136" s="2"/>
      <c r="H136" s="32"/>
      <c r="I136" s="1" t="str">
        <f t="shared" si="15"/>
        <v>20077535</v>
      </c>
      <c r="J136" s="1"/>
      <c r="K136" s="1"/>
      <c r="L136" s="1" t="str">
        <f t="shared" si="16"/>
        <v>20077536</v>
      </c>
      <c r="M136" s="1"/>
      <c r="N136" s="1"/>
      <c r="O136" s="1" t="str">
        <f t="shared" si="19"/>
        <v>20077531</v>
      </c>
      <c r="P136" s="1"/>
      <c r="Q136" s="1"/>
      <c r="R136" s="1" t="str">
        <f t="shared" si="17"/>
        <v>200775342</v>
      </c>
      <c r="S136" s="1"/>
      <c r="T136" s="1"/>
      <c r="U136" s="1" t="str">
        <f t="shared" si="18"/>
        <v>200775322</v>
      </c>
      <c r="V136" s="1">
        <v>0</v>
      </c>
      <c r="W136" s="1">
        <v>0</v>
      </c>
      <c r="X136" s="1" t="str">
        <f t="shared" si="20"/>
        <v>200775323</v>
      </c>
      <c r="Y136" s="1">
        <v>0</v>
      </c>
      <c r="Z136" s="1">
        <v>0</v>
      </c>
    </row>
    <row r="137" spans="3:26" x14ac:dyDescent="0.25">
      <c r="C137" s="21">
        <v>1010192</v>
      </c>
      <c r="D137" s="22" t="s">
        <v>167</v>
      </c>
      <c r="E137" s="22" t="s">
        <v>261</v>
      </c>
      <c r="F137" s="2" t="str">
        <f t="shared" si="14"/>
        <v>10101924</v>
      </c>
      <c r="G137" s="2"/>
      <c r="H137" s="32"/>
      <c r="I137" s="1" t="str">
        <f t="shared" si="15"/>
        <v>10101925</v>
      </c>
      <c r="J137" s="1"/>
      <c r="K137" s="1"/>
      <c r="L137" s="1" t="str">
        <f t="shared" si="16"/>
        <v>10101926</v>
      </c>
      <c r="M137" s="1"/>
      <c r="N137" s="1"/>
      <c r="O137" s="1" t="str">
        <f t="shared" si="19"/>
        <v>10101921</v>
      </c>
      <c r="P137" s="1"/>
      <c r="Q137" s="1"/>
      <c r="R137" s="1" t="str">
        <f t="shared" si="17"/>
        <v>101019242</v>
      </c>
      <c r="S137" s="1"/>
      <c r="T137" s="1"/>
      <c r="U137" s="1" t="str">
        <f t="shared" si="18"/>
        <v>101019222</v>
      </c>
      <c r="V137" s="1">
        <v>0</v>
      </c>
      <c r="W137" s="1">
        <v>0</v>
      </c>
      <c r="X137" s="1" t="str">
        <f t="shared" si="20"/>
        <v>101019223</v>
      </c>
      <c r="Y137" s="1">
        <v>0</v>
      </c>
      <c r="Z137" s="1">
        <v>0</v>
      </c>
    </row>
    <row r="138" spans="3:26" x14ac:dyDescent="0.25">
      <c r="C138" s="21">
        <v>1005493</v>
      </c>
      <c r="D138" s="22" t="s">
        <v>131</v>
      </c>
      <c r="E138" s="22" t="s">
        <v>291</v>
      </c>
      <c r="F138" s="2" t="str">
        <f t="shared" si="14"/>
        <v>10054934</v>
      </c>
      <c r="G138" s="2"/>
      <c r="H138" s="32"/>
      <c r="I138" s="1" t="str">
        <f t="shared" si="15"/>
        <v>10054935</v>
      </c>
      <c r="J138" s="1"/>
      <c r="K138" s="1"/>
      <c r="L138" s="1" t="str">
        <f t="shared" si="16"/>
        <v>10054936</v>
      </c>
      <c r="M138" s="1"/>
      <c r="N138" s="1"/>
      <c r="O138" s="1" t="str">
        <f t="shared" si="19"/>
        <v>10054931</v>
      </c>
      <c r="P138" s="1"/>
      <c r="Q138" s="1"/>
      <c r="R138" s="1" t="str">
        <f t="shared" si="17"/>
        <v>100549342</v>
      </c>
      <c r="S138" s="1"/>
      <c r="T138" s="1"/>
      <c r="U138" s="1" t="str">
        <f t="shared" si="18"/>
        <v>100549322</v>
      </c>
      <c r="V138" s="1">
        <v>0</v>
      </c>
      <c r="W138" s="1">
        <v>0</v>
      </c>
      <c r="X138" s="1" t="str">
        <f t="shared" si="20"/>
        <v>100549323</v>
      </c>
      <c r="Y138" s="1">
        <v>0</v>
      </c>
      <c r="Z138" s="1">
        <v>0</v>
      </c>
    </row>
    <row r="139" spans="3:26" x14ac:dyDescent="0.25">
      <c r="C139" s="21">
        <v>1016508</v>
      </c>
      <c r="D139" s="22" t="s">
        <v>203</v>
      </c>
      <c r="E139" s="22" t="s">
        <v>343</v>
      </c>
      <c r="F139" s="2" t="str">
        <f t="shared" si="14"/>
        <v>10165084</v>
      </c>
      <c r="G139" s="2"/>
      <c r="H139" s="32"/>
      <c r="I139" s="1" t="str">
        <f t="shared" si="15"/>
        <v>10165085</v>
      </c>
      <c r="J139" s="1"/>
      <c r="K139" s="1"/>
      <c r="L139" s="1" t="str">
        <f t="shared" si="16"/>
        <v>10165086</v>
      </c>
      <c r="M139" s="1"/>
      <c r="N139" s="1"/>
      <c r="O139" s="1" t="str">
        <f t="shared" si="19"/>
        <v>10165081</v>
      </c>
      <c r="P139" s="1"/>
      <c r="Q139" s="1"/>
      <c r="R139" s="1" t="str">
        <f t="shared" si="17"/>
        <v>101650842</v>
      </c>
      <c r="S139" s="1"/>
      <c r="T139" s="1"/>
      <c r="U139" s="1" t="str">
        <f t="shared" si="18"/>
        <v>101650822</v>
      </c>
      <c r="V139" s="1">
        <v>0</v>
      </c>
      <c r="W139" s="1">
        <v>0</v>
      </c>
      <c r="X139" s="1" t="str">
        <f t="shared" si="20"/>
        <v>101650823</v>
      </c>
      <c r="Y139" s="1">
        <v>0</v>
      </c>
      <c r="Z139" s="1">
        <v>0</v>
      </c>
    </row>
    <row r="140" spans="3:26" x14ac:dyDescent="0.25">
      <c r="C140" s="21">
        <v>1010215</v>
      </c>
      <c r="D140" s="22" t="s">
        <v>177</v>
      </c>
      <c r="E140" s="22" t="s">
        <v>325</v>
      </c>
      <c r="F140" s="2" t="str">
        <f t="shared" si="14"/>
        <v>10102154</v>
      </c>
      <c r="G140" s="2"/>
      <c r="H140" s="32"/>
      <c r="I140" s="1" t="str">
        <f t="shared" si="15"/>
        <v>10102155</v>
      </c>
      <c r="J140" s="1"/>
      <c r="K140" s="1"/>
      <c r="L140" s="1" t="str">
        <f t="shared" si="16"/>
        <v>10102156</v>
      </c>
      <c r="M140" s="1"/>
      <c r="N140" s="1"/>
      <c r="O140" s="1" t="str">
        <f t="shared" si="19"/>
        <v>10102151</v>
      </c>
      <c r="P140" s="1"/>
      <c r="Q140" s="1"/>
      <c r="R140" s="1" t="str">
        <f t="shared" si="17"/>
        <v>101021542</v>
      </c>
      <c r="S140" s="1"/>
      <c r="T140" s="1"/>
      <c r="U140" s="1" t="str">
        <f t="shared" si="18"/>
        <v>101021522</v>
      </c>
      <c r="V140" s="1">
        <v>0</v>
      </c>
      <c r="W140" s="1">
        <v>0</v>
      </c>
      <c r="X140" s="1" t="str">
        <f t="shared" si="20"/>
        <v>101021523</v>
      </c>
      <c r="Y140" s="1">
        <v>0</v>
      </c>
      <c r="Z140" s="1">
        <v>0</v>
      </c>
    </row>
    <row r="141" spans="3:26" x14ac:dyDescent="0.25">
      <c r="C141" s="21">
        <v>2007282</v>
      </c>
      <c r="D141" s="22" t="s">
        <v>152</v>
      </c>
      <c r="E141" s="22" t="s">
        <v>309</v>
      </c>
      <c r="F141" s="2" t="str">
        <f t="shared" si="14"/>
        <v>20072824</v>
      </c>
      <c r="G141" s="2"/>
      <c r="H141" s="32"/>
      <c r="I141" s="1" t="str">
        <f t="shared" si="15"/>
        <v>20072825</v>
      </c>
      <c r="J141" s="1"/>
      <c r="K141" s="1"/>
      <c r="L141" s="1" t="str">
        <f t="shared" si="16"/>
        <v>20072826</v>
      </c>
      <c r="M141" s="1"/>
      <c r="N141" s="1"/>
      <c r="O141" s="1" t="str">
        <f t="shared" si="19"/>
        <v>20072821</v>
      </c>
      <c r="P141" s="1"/>
      <c r="Q141" s="1"/>
      <c r="R141" s="1" t="str">
        <f t="shared" si="17"/>
        <v>200728242</v>
      </c>
      <c r="S141" s="1"/>
      <c r="T141" s="1"/>
      <c r="U141" s="1" t="str">
        <f t="shared" si="18"/>
        <v>200728222</v>
      </c>
      <c r="V141" s="1">
        <v>0</v>
      </c>
      <c r="W141" s="1">
        <v>0</v>
      </c>
      <c r="X141" s="1" t="str">
        <f t="shared" si="20"/>
        <v>200728223</v>
      </c>
      <c r="Y141" s="1">
        <v>0</v>
      </c>
      <c r="Z141" s="1">
        <v>0</v>
      </c>
    </row>
    <row r="142" spans="3:26" x14ac:dyDescent="0.25">
      <c r="C142" s="21">
        <v>2007547</v>
      </c>
      <c r="D142" s="22" t="s">
        <v>96</v>
      </c>
      <c r="E142" s="22" t="s">
        <v>236</v>
      </c>
      <c r="F142" s="2" t="str">
        <f t="shared" si="14"/>
        <v>20075474</v>
      </c>
      <c r="G142" s="2"/>
      <c r="H142" s="32"/>
      <c r="I142" s="1" t="str">
        <f t="shared" si="15"/>
        <v>20075475</v>
      </c>
      <c r="J142" s="1"/>
      <c r="K142" s="1"/>
      <c r="L142" s="1" t="str">
        <f t="shared" si="16"/>
        <v>20075476</v>
      </c>
      <c r="M142" s="1"/>
      <c r="N142" s="1"/>
      <c r="O142" s="1" t="str">
        <f t="shared" si="19"/>
        <v>20075471</v>
      </c>
      <c r="P142" s="1"/>
      <c r="Q142" s="1"/>
      <c r="R142" s="1" t="str">
        <f t="shared" si="17"/>
        <v>200754742</v>
      </c>
      <c r="S142" s="1"/>
      <c r="T142" s="1"/>
      <c r="U142" s="1" t="str">
        <f t="shared" si="18"/>
        <v>200754722</v>
      </c>
      <c r="V142" s="1">
        <v>0</v>
      </c>
      <c r="W142" s="1">
        <v>0</v>
      </c>
      <c r="X142" s="1" t="str">
        <f t="shared" si="20"/>
        <v>200754723</v>
      </c>
      <c r="Y142" s="1">
        <v>0</v>
      </c>
      <c r="Z142" s="1">
        <v>0</v>
      </c>
    </row>
    <row r="143" spans="3:26" x14ac:dyDescent="0.25">
      <c r="C143" s="21">
        <v>1014899</v>
      </c>
      <c r="D143" s="22" t="s">
        <v>69</v>
      </c>
      <c r="E143" s="22" t="s">
        <v>242</v>
      </c>
      <c r="F143" s="2" t="str">
        <f t="shared" si="14"/>
        <v>10148994</v>
      </c>
      <c r="G143" s="2"/>
      <c r="H143" s="32"/>
      <c r="I143" s="1" t="str">
        <f t="shared" si="15"/>
        <v>10148995</v>
      </c>
      <c r="J143" s="1"/>
      <c r="K143" s="1"/>
      <c r="L143" s="1" t="str">
        <f t="shared" si="16"/>
        <v>10148996</v>
      </c>
      <c r="M143" s="1"/>
      <c r="N143" s="1"/>
      <c r="O143" s="1" t="str">
        <f t="shared" si="19"/>
        <v>10148991</v>
      </c>
      <c r="P143" s="1"/>
      <c r="Q143" s="1"/>
      <c r="R143" s="1" t="str">
        <f t="shared" si="17"/>
        <v>101489942</v>
      </c>
      <c r="S143" s="1"/>
      <c r="T143" s="1"/>
      <c r="U143" s="1" t="str">
        <f t="shared" si="18"/>
        <v>101489922</v>
      </c>
      <c r="V143" s="1">
        <v>0</v>
      </c>
      <c r="W143" s="1">
        <v>0</v>
      </c>
      <c r="X143" s="1" t="str">
        <f t="shared" si="20"/>
        <v>101489923</v>
      </c>
      <c r="Y143" s="1">
        <v>0</v>
      </c>
      <c r="Z143" s="1">
        <v>0</v>
      </c>
    </row>
    <row r="144" spans="3:26" x14ac:dyDescent="0.25">
      <c r="C144" s="21">
        <v>2008025</v>
      </c>
      <c r="D144" s="22" t="s">
        <v>146</v>
      </c>
      <c r="E144" s="22" t="s">
        <v>302</v>
      </c>
      <c r="F144" s="2" t="str">
        <f t="shared" si="14"/>
        <v>20080254</v>
      </c>
      <c r="G144" s="2"/>
      <c r="H144" s="32"/>
      <c r="I144" s="1" t="str">
        <f t="shared" si="15"/>
        <v>20080255</v>
      </c>
      <c r="J144" s="1"/>
      <c r="K144" s="1"/>
      <c r="L144" s="1" t="str">
        <f t="shared" si="16"/>
        <v>20080256</v>
      </c>
      <c r="M144" s="1"/>
      <c r="N144" s="1"/>
      <c r="O144" s="1" t="str">
        <f t="shared" si="19"/>
        <v>20080251</v>
      </c>
      <c r="P144" s="1"/>
      <c r="Q144" s="1"/>
      <c r="R144" s="1" t="str">
        <f t="shared" si="17"/>
        <v>200802542</v>
      </c>
      <c r="S144" s="1"/>
      <c r="T144" s="1"/>
      <c r="U144" s="1" t="str">
        <f t="shared" si="18"/>
        <v>200802522</v>
      </c>
      <c r="V144" s="1">
        <v>0</v>
      </c>
      <c r="W144" s="1">
        <v>0</v>
      </c>
      <c r="X144" s="1" t="str">
        <f t="shared" si="20"/>
        <v>200802523</v>
      </c>
      <c r="Y144" s="1">
        <v>0</v>
      </c>
      <c r="Z144" s="1">
        <v>0</v>
      </c>
    </row>
    <row r="145" spans="3:26" x14ac:dyDescent="0.25">
      <c r="C145" s="21">
        <v>2007754</v>
      </c>
      <c r="D145" s="22" t="s">
        <v>138</v>
      </c>
      <c r="E145" s="22" t="s">
        <v>298</v>
      </c>
      <c r="F145" s="2" t="str">
        <f t="shared" si="14"/>
        <v>20077544</v>
      </c>
      <c r="G145" s="2"/>
      <c r="H145" s="32"/>
      <c r="I145" s="1" t="str">
        <f t="shared" si="15"/>
        <v>20077545</v>
      </c>
      <c r="J145" s="1"/>
      <c r="K145" s="1"/>
      <c r="L145" s="1" t="str">
        <f t="shared" si="16"/>
        <v>20077546</v>
      </c>
      <c r="M145" s="1"/>
      <c r="N145" s="1"/>
      <c r="O145" s="1" t="str">
        <f t="shared" si="19"/>
        <v>20077541</v>
      </c>
      <c r="P145" s="1"/>
      <c r="Q145" s="1"/>
      <c r="R145" s="1" t="str">
        <f t="shared" si="17"/>
        <v>200775442</v>
      </c>
      <c r="S145" s="1"/>
      <c r="T145" s="1"/>
      <c r="U145" s="1" t="str">
        <f t="shared" si="18"/>
        <v>200775422</v>
      </c>
      <c r="V145" s="1">
        <v>0</v>
      </c>
      <c r="W145" s="1">
        <v>0</v>
      </c>
      <c r="X145" s="1" t="str">
        <f t="shared" si="20"/>
        <v>200775423</v>
      </c>
      <c r="Y145" s="1">
        <v>0</v>
      </c>
      <c r="Z145" s="1">
        <v>0</v>
      </c>
    </row>
    <row r="146" spans="3:26" x14ac:dyDescent="0.25">
      <c r="C146" s="21">
        <v>1015654</v>
      </c>
      <c r="D146" s="22" t="s">
        <v>159</v>
      </c>
      <c r="E146" s="22" t="s">
        <v>314</v>
      </c>
      <c r="F146" s="2" t="str">
        <f t="shared" si="14"/>
        <v>10156544</v>
      </c>
      <c r="G146" s="2"/>
      <c r="H146" s="32"/>
      <c r="I146" s="1" t="str">
        <f t="shared" si="15"/>
        <v>10156545</v>
      </c>
      <c r="J146" s="1"/>
      <c r="K146" s="1"/>
      <c r="L146" s="1" t="str">
        <f t="shared" si="16"/>
        <v>10156546</v>
      </c>
      <c r="M146" s="1"/>
      <c r="N146" s="1"/>
      <c r="O146" s="1" t="str">
        <f t="shared" si="19"/>
        <v>10156541</v>
      </c>
      <c r="P146" s="1"/>
      <c r="Q146" s="1"/>
      <c r="R146" s="1" t="str">
        <f t="shared" si="17"/>
        <v>101565442</v>
      </c>
      <c r="S146" s="1"/>
      <c r="T146" s="1"/>
      <c r="U146" s="1" t="str">
        <f t="shared" si="18"/>
        <v>101565422</v>
      </c>
      <c r="V146" s="1">
        <v>0</v>
      </c>
      <c r="W146" s="1">
        <v>0</v>
      </c>
      <c r="X146" s="1" t="str">
        <f t="shared" si="20"/>
        <v>101565423</v>
      </c>
      <c r="Y146" s="1">
        <v>0</v>
      </c>
      <c r="Z146" s="1">
        <v>0</v>
      </c>
    </row>
    <row r="147" spans="3:26" x14ac:dyDescent="0.25">
      <c r="C147" s="21">
        <v>2003628</v>
      </c>
      <c r="D147" s="22" t="s">
        <v>232</v>
      </c>
      <c r="E147" s="22" t="s">
        <v>359</v>
      </c>
      <c r="F147" s="2" t="str">
        <f t="shared" si="14"/>
        <v>20036284</v>
      </c>
      <c r="G147" s="2"/>
      <c r="H147" s="32"/>
      <c r="I147" s="1" t="str">
        <f t="shared" si="15"/>
        <v>20036285</v>
      </c>
      <c r="J147" s="1"/>
      <c r="K147" s="1"/>
      <c r="L147" s="1" t="str">
        <f t="shared" si="16"/>
        <v>20036286</v>
      </c>
      <c r="M147" s="1"/>
      <c r="N147" s="1"/>
      <c r="O147" s="1" t="str">
        <f t="shared" si="19"/>
        <v>20036281</v>
      </c>
      <c r="P147" s="1"/>
      <c r="Q147" s="1"/>
      <c r="R147" s="1" t="str">
        <f t="shared" si="17"/>
        <v>200362842</v>
      </c>
      <c r="S147" s="1"/>
      <c r="T147" s="1"/>
      <c r="U147" s="1" t="str">
        <f t="shared" si="18"/>
        <v>200362822</v>
      </c>
      <c r="V147" s="1">
        <v>0</v>
      </c>
      <c r="W147" s="1">
        <v>0</v>
      </c>
      <c r="X147" s="1" t="str">
        <f t="shared" si="20"/>
        <v>200362823</v>
      </c>
      <c r="Y147" s="1">
        <v>0</v>
      </c>
      <c r="Z147" s="1">
        <v>0</v>
      </c>
    </row>
    <row r="148" spans="3:26" x14ac:dyDescent="0.25">
      <c r="C148" s="21">
        <v>2001996</v>
      </c>
      <c r="D148" s="22" t="s">
        <v>185</v>
      </c>
      <c r="E148" s="22" t="s">
        <v>330</v>
      </c>
      <c r="F148" s="2" t="str">
        <f t="shared" si="14"/>
        <v>20019964</v>
      </c>
      <c r="G148" s="2"/>
      <c r="H148" s="32"/>
      <c r="I148" s="1" t="str">
        <f t="shared" si="15"/>
        <v>20019965</v>
      </c>
      <c r="J148" s="1"/>
      <c r="K148" s="1"/>
      <c r="L148" s="1" t="str">
        <f t="shared" si="16"/>
        <v>20019966</v>
      </c>
      <c r="M148" s="1"/>
      <c r="N148" s="1"/>
      <c r="O148" s="1" t="str">
        <f t="shared" si="19"/>
        <v>20019961</v>
      </c>
      <c r="P148" s="1"/>
      <c r="Q148" s="1"/>
      <c r="R148" s="1" t="str">
        <f t="shared" si="17"/>
        <v>200199642</v>
      </c>
      <c r="S148" s="1"/>
      <c r="T148" s="1"/>
      <c r="U148" s="1" t="str">
        <f t="shared" si="18"/>
        <v>200199622</v>
      </c>
      <c r="V148" s="1">
        <v>0</v>
      </c>
      <c r="W148" s="1">
        <v>0</v>
      </c>
      <c r="X148" s="1" t="str">
        <f t="shared" si="20"/>
        <v>200199623</v>
      </c>
      <c r="Y148" s="1">
        <v>0</v>
      </c>
      <c r="Z148" s="1">
        <v>0</v>
      </c>
    </row>
    <row r="149" spans="3:26" x14ac:dyDescent="0.25">
      <c r="C149" s="21">
        <v>2008728</v>
      </c>
      <c r="D149" s="22" t="s">
        <v>205</v>
      </c>
      <c r="E149" s="22" t="s">
        <v>344</v>
      </c>
      <c r="F149" s="2" t="str">
        <f t="shared" si="14"/>
        <v>20087284</v>
      </c>
      <c r="G149" s="2"/>
      <c r="H149" s="32"/>
      <c r="I149" s="1" t="str">
        <f t="shared" si="15"/>
        <v>20087285</v>
      </c>
      <c r="J149" s="1"/>
      <c r="K149" s="1"/>
      <c r="L149" s="1" t="str">
        <f t="shared" si="16"/>
        <v>20087286</v>
      </c>
      <c r="M149" s="1"/>
      <c r="N149" s="1"/>
      <c r="O149" s="1" t="str">
        <f t="shared" si="19"/>
        <v>20087281</v>
      </c>
      <c r="P149" s="1"/>
      <c r="Q149" s="1"/>
      <c r="R149" s="1" t="str">
        <f t="shared" si="17"/>
        <v>200872842</v>
      </c>
      <c r="S149" s="1"/>
      <c r="T149" s="1"/>
      <c r="U149" s="1" t="str">
        <f t="shared" si="18"/>
        <v>200872822</v>
      </c>
      <c r="V149" s="1">
        <v>0</v>
      </c>
      <c r="W149" s="1">
        <v>0</v>
      </c>
      <c r="X149" s="1" t="str">
        <f t="shared" si="20"/>
        <v>200872823</v>
      </c>
      <c r="Y149" s="1">
        <v>0</v>
      </c>
      <c r="Z149" s="1">
        <v>0</v>
      </c>
    </row>
    <row r="150" spans="3:26" x14ac:dyDescent="0.25">
      <c r="C150" s="21">
        <v>1016478</v>
      </c>
      <c r="D150" s="22" t="s">
        <v>198</v>
      </c>
      <c r="E150" s="22" t="s">
        <v>251</v>
      </c>
      <c r="F150" s="2" t="str">
        <f t="shared" si="14"/>
        <v>10164784</v>
      </c>
      <c r="G150" s="2"/>
      <c r="H150" s="32"/>
      <c r="I150" s="1" t="str">
        <f t="shared" si="15"/>
        <v>10164785</v>
      </c>
      <c r="J150" s="1"/>
      <c r="K150" s="1"/>
      <c r="L150" s="1" t="str">
        <f t="shared" si="16"/>
        <v>10164786</v>
      </c>
      <c r="M150" s="1"/>
      <c r="N150" s="1"/>
      <c r="O150" s="1" t="str">
        <f t="shared" si="19"/>
        <v>10164781</v>
      </c>
      <c r="P150" s="1"/>
      <c r="Q150" s="1"/>
      <c r="R150" s="1" t="str">
        <f t="shared" si="17"/>
        <v>101647842</v>
      </c>
      <c r="S150" s="1"/>
      <c r="T150" s="1"/>
      <c r="U150" s="1" t="str">
        <f t="shared" si="18"/>
        <v>101647822</v>
      </c>
      <c r="V150" s="1">
        <v>0</v>
      </c>
      <c r="W150" s="1">
        <v>0</v>
      </c>
      <c r="X150" s="1" t="str">
        <f t="shared" si="20"/>
        <v>101647823</v>
      </c>
      <c r="Y150" s="1">
        <v>0</v>
      </c>
      <c r="Z150" s="1">
        <v>0</v>
      </c>
    </row>
    <row r="151" spans="3:26" x14ac:dyDescent="0.25">
      <c r="C151" s="21">
        <v>2005407</v>
      </c>
      <c r="D151" s="22" t="s">
        <v>208</v>
      </c>
      <c r="E151" s="22" t="s">
        <v>346</v>
      </c>
      <c r="F151" s="2" t="str">
        <f t="shared" si="14"/>
        <v>20054074</v>
      </c>
      <c r="G151" s="2"/>
      <c r="H151" s="32"/>
      <c r="I151" s="1" t="str">
        <f t="shared" si="15"/>
        <v>20054075</v>
      </c>
      <c r="J151" s="1"/>
      <c r="K151" s="1"/>
      <c r="L151" s="1" t="str">
        <f t="shared" si="16"/>
        <v>20054076</v>
      </c>
      <c r="M151" s="1"/>
      <c r="N151" s="1"/>
      <c r="O151" s="1" t="str">
        <f t="shared" si="19"/>
        <v>20054071</v>
      </c>
      <c r="P151" s="1"/>
      <c r="Q151" s="1"/>
      <c r="R151" s="1" t="str">
        <f t="shared" si="17"/>
        <v>200540742</v>
      </c>
      <c r="S151" s="1"/>
      <c r="T151" s="1"/>
      <c r="U151" s="1" t="str">
        <f t="shared" si="18"/>
        <v>200540722</v>
      </c>
      <c r="V151" s="1">
        <v>0</v>
      </c>
      <c r="W151" s="1">
        <v>0</v>
      </c>
      <c r="X151" s="1" t="str">
        <f t="shared" si="20"/>
        <v>200540723</v>
      </c>
      <c r="Y151" s="1">
        <v>0</v>
      </c>
      <c r="Z151" s="1">
        <v>0</v>
      </c>
    </row>
    <row r="152" spans="3:26" x14ac:dyDescent="0.25">
      <c r="C152" s="21">
        <v>2007548</v>
      </c>
      <c r="D152" s="22" t="s">
        <v>70</v>
      </c>
      <c r="E152" s="22" t="s">
        <v>243</v>
      </c>
      <c r="F152" s="2" t="str">
        <f t="shared" si="14"/>
        <v>20075484</v>
      </c>
      <c r="G152" s="2"/>
      <c r="H152" s="32"/>
      <c r="I152" s="1" t="str">
        <f t="shared" si="15"/>
        <v>20075485</v>
      </c>
      <c r="J152" s="1"/>
      <c r="K152" s="1"/>
      <c r="L152" s="1" t="str">
        <f t="shared" si="16"/>
        <v>20075486</v>
      </c>
      <c r="M152" s="1"/>
      <c r="N152" s="1"/>
      <c r="O152" s="1" t="str">
        <f t="shared" si="19"/>
        <v>20075481</v>
      </c>
      <c r="P152" s="1"/>
      <c r="Q152" s="1"/>
      <c r="R152" s="1" t="str">
        <f t="shared" si="17"/>
        <v>200754842</v>
      </c>
      <c r="S152" s="1"/>
      <c r="T152" s="1"/>
      <c r="U152" s="1" t="str">
        <f t="shared" si="18"/>
        <v>200754822</v>
      </c>
      <c r="V152" s="1">
        <v>0</v>
      </c>
      <c r="W152" s="1">
        <v>0</v>
      </c>
      <c r="X152" s="1" t="str">
        <f t="shared" si="20"/>
        <v>200754823</v>
      </c>
      <c r="Y152" s="1">
        <v>0</v>
      </c>
      <c r="Z152" s="1">
        <v>0</v>
      </c>
    </row>
    <row r="153" spans="3:26" x14ac:dyDescent="0.25">
      <c r="C153" s="21">
        <v>1011520</v>
      </c>
      <c r="D153" s="22" t="s">
        <v>153</v>
      </c>
      <c r="E153" s="22" t="s">
        <v>272</v>
      </c>
      <c r="F153" s="2" t="str">
        <f t="shared" si="14"/>
        <v>10115204</v>
      </c>
      <c r="G153" s="2"/>
      <c r="H153" s="32"/>
      <c r="I153" s="1" t="str">
        <f t="shared" si="15"/>
        <v>10115205</v>
      </c>
      <c r="J153" s="1"/>
      <c r="K153" s="1"/>
      <c r="L153" s="1" t="str">
        <f t="shared" si="16"/>
        <v>10115206</v>
      </c>
      <c r="M153" s="1"/>
      <c r="N153" s="1"/>
      <c r="O153" s="1" t="str">
        <f t="shared" si="19"/>
        <v>10115201</v>
      </c>
      <c r="P153" s="1"/>
      <c r="Q153" s="1"/>
      <c r="R153" s="1" t="str">
        <f t="shared" si="17"/>
        <v>101152042</v>
      </c>
      <c r="S153" s="1"/>
      <c r="T153" s="1"/>
      <c r="U153" s="1" t="str">
        <f t="shared" si="18"/>
        <v>101152022</v>
      </c>
      <c r="V153" s="1">
        <v>0</v>
      </c>
      <c r="W153" s="1">
        <v>0</v>
      </c>
      <c r="X153" s="1" t="str">
        <f t="shared" si="20"/>
        <v>101152023</v>
      </c>
      <c r="Y153" s="1">
        <v>0</v>
      </c>
      <c r="Z153" s="1">
        <v>0</v>
      </c>
    </row>
    <row r="154" spans="3:26" x14ac:dyDescent="0.25">
      <c r="C154" s="21">
        <v>2006520</v>
      </c>
      <c r="D154" s="22" t="s">
        <v>92</v>
      </c>
      <c r="E154" s="22" t="s">
        <v>300</v>
      </c>
      <c r="F154" s="2" t="str">
        <f t="shared" si="14"/>
        <v>20065204</v>
      </c>
      <c r="G154" s="2"/>
      <c r="H154" s="32"/>
      <c r="I154" s="1" t="str">
        <f t="shared" si="15"/>
        <v>20065205</v>
      </c>
      <c r="J154" s="1"/>
      <c r="K154" s="1"/>
      <c r="L154" s="1" t="str">
        <f t="shared" si="16"/>
        <v>20065206</v>
      </c>
      <c r="M154" s="1"/>
      <c r="N154" s="1"/>
      <c r="O154" s="1" t="str">
        <f t="shared" si="19"/>
        <v>20065201</v>
      </c>
      <c r="P154" s="1"/>
      <c r="Q154" s="1"/>
      <c r="R154" s="1" t="str">
        <f t="shared" si="17"/>
        <v>200652042</v>
      </c>
      <c r="S154" s="1"/>
      <c r="T154" s="1"/>
      <c r="U154" s="1" t="str">
        <f t="shared" si="18"/>
        <v>200652022</v>
      </c>
      <c r="V154" s="1">
        <v>0</v>
      </c>
      <c r="W154" s="1">
        <v>0</v>
      </c>
      <c r="X154" s="1" t="str">
        <f t="shared" si="20"/>
        <v>200652023</v>
      </c>
      <c r="Y154" s="1">
        <v>0</v>
      </c>
      <c r="Z154" s="1">
        <v>0</v>
      </c>
    </row>
    <row r="155" spans="3:26" x14ac:dyDescent="0.25">
      <c r="C155" s="21">
        <v>1017384</v>
      </c>
      <c r="D155" s="22" t="s">
        <v>92</v>
      </c>
      <c r="E155" s="22" t="s">
        <v>262</v>
      </c>
      <c r="F155" s="2" t="str">
        <f t="shared" si="14"/>
        <v>10173844</v>
      </c>
      <c r="G155" s="2"/>
      <c r="H155" s="32"/>
      <c r="I155" s="1" t="str">
        <f t="shared" si="15"/>
        <v>10173845</v>
      </c>
      <c r="J155" s="1"/>
      <c r="K155" s="1"/>
      <c r="L155" s="1" t="str">
        <f t="shared" si="16"/>
        <v>10173846</v>
      </c>
      <c r="M155" s="1">
        <v>600</v>
      </c>
      <c r="N155" s="1">
        <v>1</v>
      </c>
      <c r="O155" s="1" t="str">
        <f t="shared" si="19"/>
        <v>10173841</v>
      </c>
      <c r="P155" s="1"/>
      <c r="Q155" s="1"/>
      <c r="R155" s="1" t="str">
        <f t="shared" si="17"/>
        <v>101738442</v>
      </c>
      <c r="S155" s="1"/>
      <c r="T155" s="1"/>
      <c r="U155" s="1" t="str">
        <f t="shared" si="18"/>
        <v>101738422</v>
      </c>
      <c r="V155" s="1">
        <v>0</v>
      </c>
      <c r="W155" s="1">
        <v>0</v>
      </c>
      <c r="X155" s="1" t="str">
        <f t="shared" si="20"/>
        <v>101738423</v>
      </c>
      <c r="Y155" s="1">
        <v>0</v>
      </c>
      <c r="Z155" s="1">
        <v>0</v>
      </c>
    </row>
    <row r="156" spans="3:26" x14ac:dyDescent="0.25">
      <c r="C156" s="21">
        <v>1007614</v>
      </c>
      <c r="D156" s="22" t="s">
        <v>92</v>
      </c>
      <c r="E156" s="22" t="s">
        <v>301</v>
      </c>
      <c r="F156" s="2" t="str">
        <f t="shared" si="14"/>
        <v>10076144</v>
      </c>
      <c r="G156" s="2"/>
      <c r="H156" s="32"/>
      <c r="I156" s="1" t="str">
        <f t="shared" si="15"/>
        <v>10076145</v>
      </c>
      <c r="J156" s="1"/>
      <c r="K156" s="1"/>
      <c r="L156" s="1" t="str">
        <f t="shared" si="16"/>
        <v>10076146</v>
      </c>
      <c r="M156" s="1"/>
      <c r="N156" s="1"/>
      <c r="O156" s="1" t="str">
        <f t="shared" si="19"/>
        <v>10076141</v>
      </c>
      <c r="P156" s="1"/>
      <c r="Q156" s="1"/>
      <c r="R156" s="1" t="str">
        <f t="shared" si="17"/>
        <v>100761442</v>
      </c>
      <c r="S156" s="1"/>
      <c r="T156" s="1"/>
      <c r="U156" s="1" t="str">
        <f t="shared" si="18"/>
        <v>100761422</v>
      </c>
      <c r="V156" s="1">
        <v>0</v>
      </c>
      <c r="W156" s="1">
        <v>0</v>
      </c>
      <c r="X156" s="1" t="str">
        <f t="shared" si="20"/>
        <v>100761423</v>
      </c>
      <c r="Y156" s="1">
        <v>0</v>
      </c>
      <c r="Z156" s="1">
        <v>0</v>
      </c>
    </row>
    <row r="157" spans="3:26" x14ac:dyDescent="0.25">
      <c r="C157" s="21">
        <v>1021215</v>
      </c>
      <c r="D157" s="22" t="s">
        <v>97</v>
      </c>
      <c r="E157" s="22" t="s">
        <v>240</v>
      </c>
      <c r="F157" s="2" t="str">
        <f t="shared" si="14"/>
        <v>10212154</v>
      </c>
      <c r="G157" s="2"/>
      <c r="H157" s="32"/>
      <c r="I157" s="1" t="str">
        <f t="shared" si="15"/>
        <v>10212155</v>
      </c>
      <c r="J157" s="1"/>
      <c r="K157" s="1"/>
      <c r="L157" s="1" t="str">
        <f t="shared" si="16"/>
        <v>10212156</v>
      </c>
      <c r="M157" s="1"/>
      <c r="N157" s="1"/>
      <c r="O157" s="1" t="str">
        <f t="shared" si="19"/>
        <v>10212151</v>
      </c>
      <c r="P157" s="1"/>
      <c r="Q157" s="1"/>
      <c r="R157" s="1" t="str">
        <f t="shared" si="17"/>
        <v>102121542</v>
      </c>
      <c r="S157" s="1"/>
      <c r="T157" s="1"/>
      <c r="U157" s="1" t="str">
        <f t="shared" si="18"/>
        <v>102121522</v>
      </c>
      <c r="V157" s="1">
        <v>0</v>
      </c>
      <c r="W157" s="1">
        <v>0</v>
      </c>
      <c r="X157" s="1" t="str">
        <f t="shared" si="20"/>
        <v>102121523</v>
      </c>
      <c r="Y157" s="1">
        <v>0</v>
      </c>
      <c r="Z157" s="1">
        <v>0</v>
      </c>
    </row>
    <row r="158" spans="3:26" x14ac:dyDescent="0.25">
      <c r="C158" s="21">
        <v>1020975</v>
      </c>
      <c r="D158" s="22" t="s">
        <v>97</v>
      </c>
      <c r="E158" s="22" t="s">
        <v>264</v>
      </c>
      <c r="F158" s="2" t="str">
        <f t="shared" si="14"/>
        <v>10209754</v>
      </c>
      <c r="G158" s="2"/>
      <c r="H158" s="32"/>
      <c r="I158" s="1" t="str">
        <f t="shared" si="15"/>
        <v>10209755</v>
      </c>
      <c r="J158" s="1"/>
      <c r="K158" s="1"/>
      <c r="L158" s="1" t="str">
        <f t="shared" si="16"/>
        <v>10209756</v>
      </c>
      <c r="M158" s="1"/>
      <c r="N158" s="1"/>
      <c r="O158" s="1" t="str">
        <f t="shared" si="19"/>
        <v>10209751</v>
      </c>
      <c r="P158" s="1"/>
      <c r="Q158" s="1"/>
      <c r="R158" s="1" t="str">
        <f t="shared" si="17"/>
        <v>102097542</v>
      </c>
      <c r="S158" s="1"/>
      <c r="T158" s="1"/>
      <c r="U158" s="1" t="str">
        <f t="shared" si="18"/>
        <v>102097522</v>
      </c>
      <c r="V158" s="1">
        <v>0</v>
      </c>
      <c r="W158" s="1">
        <v>0</v>
      </c>
      <c r="X158" s="1" t="str">
        <f t="shared" si="20"/>
        <v>102097523</v>
      </c>
      <c r="Y158" s="1">
        <v>0</v>
      </c>
      <c r="Z158" s="1">
        <v>0</v>
      </c>
    </row>
    <row r="159" spans="3:26" x14ac:dyDescent="0.25">
      <c r="C159" s="21">
        <v>2001192</v>
      </c>
      <c r="D159" s="22" t="s">
        <v>71</v>
      </c>
      <c r="E159" s="22" t="s">
        <v>244</v>
      </c>
      <c r="F159" s="2" t="str">
        <f t="shared" si="14"/>
        <v>20011924</v>
      </c>
      <c r="G159" s="2"/>
      <c r="H159" s="32"/>
      <c r="I159" s="1" t="str">
        <f t="shared" si="15"/>
        <v>20011925</v>
      </c>
      <c r="J159" s="1"/>
      <c r="K159" s="1"/>
      <c r="L159" s="1" t="str">
        <f t="shared" si="16"/>
        <v>20011926</v>
      </c>
      <c r="M159" s="1"/>
      <c r="N159" s="1"/>
      <c r="O159" s="1" t="str">
        <f t="shared" si="19"/>
        <v>20011921</v>
      </c>
      <c r="P159" s="1"/>
      <c r="Q159" s="1"/>
      <c r="R159" s="1" t="str">
        <f t="shared" si="17"/>
        <v>200119242</v>
      </c>
      <c r="S159" s="1"/>
      <c r="T159" s="1"/>
      <c r="U159" s="1" t="str">
        <f t="shared" si="18"/>
        <v>200119222</v>
      </c>
      <c r="V159" s="1">
        <v>0</v>
      </c>
      <c r="W159" s="1">
        <v>0</v>
      </c>
      <c r="X159" s="1" t="str">
        <f t="shared" si="20"/>
        <v>200119223</v>
      </c>
      <c r="Y159" s="1">
        <v>0</v>
      </c>
      <c r="Z159" s="1">
        <v>0</v>
      </c>
    </row>
    <row r="160" spans="3:26" x14ac:dyDescent="0.25">
      <c r="C160" s="21">
        <v>1017496</v>
      </c>
      <c r="D160" s="22" t="s">
        <v>172</v>
      </c>
      <c r="E160" s="22" t="s">
        <v>255</v>
      </c>
      <c r="F160" s="2" t="str">
        <f t="shared" si="14"/>
        <v>10174964</v>
      </c>
      <c r="G160" s="2"/>
      <c r="H160" s="32"/>
      <c r="I160" s="1" t="str">
        <f t="shared" si="15"/>
        <v>10174965</v>
      </c>
      <c r="J160" s="1"/>
      <c r="K160" s="1"/>
      <c r="L160" s="1" t="str">
        <f t="shared" si="16"/>
        <v>10174966</v>
      </c>
      <c r="M160" s="1"/>
      <c r="N160" s="1"/>
      <c r="O160" s="1" t="str">
        <f t="shared" si="19"/>
        <v>10174961</v>
      </c>
      <c r="P160" s="1"/>
      <c r="Q160" s="1"/>
      <c r="R160" s="1" t="str">
        <f t="shared" si="17"/>
        <v>101749642</v>
      </c>
      <c r="S160" s="1"/>
      <c r="T160" s="1"/>
      <c r="U160" s="1" t="str">
        <f t="shared" si="18"/>
        <v>101749622</v>
      </c>
      <c r="V160" s="1">
        <v>0</v>
      </c>
      <c r="W160" s="1">
        <v>0</v>
      </c>
      <c r="X160" s="1" t="str">
        <f t="shared" si="20"/>
        <v>101749623</v>
      </c>
      <c r="Y160" s="1">
        <v>0</v>
      </c>
      <c r="Z160" s="1">
        <v>0</v>
      </c>
    </row>
    <row r="161" spans="3:26" x14ac:dyDescent="0.25">
      <c r="C161" s="21">
        <v>1021216</v>
      </c>
      <c r="D161" s="22" t="s">
        <v>233</v>
      </c>
      <c r="E161" s="22" t="s">
        <v>360</v>
      </c>
      <c r="F161" s="2" t="str">
        <f t="shared" si="14"/>
        <v>10212164</v>
      </c>
      <c r="G161" s="2"/>
      <c r="H161" s="32"/>
      <c r="I161" s="1" t="str">
        <f t="shared" si="15"/>
        <v>10212165</v>
      </c>
      <c r="J161" s="1"/>
      <c r="K161" s="1"/>
      <c r="L161" s="1" t="str">
        <f t="shared" si="16"/>
        <v>10212166</v>
      </c>
      <c r="M161" s="1"/>
      <c r="N161" s="1"/>
      <c r="O161" s="1" t="str">
        <f t="shared" si="19"/>
        <v>10212161</v>
      </c>
      <c r="P161" s="1"/>
      <c r="Q161" s="1"/>
      <c r="R161" s="1" t="str">
        <f t="shared" si="17"/>
        <v>102121642</v>
      </c>
      <c r="S161" s="1"/>
      <c r="T161" s="1"/>
      <c r="U161" s="1" t="str">
        <f t="shared" si="18"/>
        <v>102121622</v>
      </c>
      <c r="V161" s="1">
        <v>0</v>
      </c>
      <c r="W161" s="1">
        <v>0</v>
      </c>
      <c r="X161" s="1" t="str">
        <f t="shared" si="20"/>
        <v>102121623</v>
      </c>
      <c r="Y161" s="1">
        <v>0</v>
      </c>
      <c r="Z161" s="1">
        <v>0</v>
      </c>
    </row>
    <row r="162" spans="3:26" x14ac:dyDescent="0.25">
      <c r="C162" s="21">
        <v>1014896</v>
      </c>
      <c r="D162" s="22" t="s">
        <v>155</v>
      </c>
      <c r="E162" s="22" t="s">
        <v>311</v>
      </c>
      <c r="F162" s="2" t="str">
        <f t="shared" si="14"/>
        <v>10148964</v>
      </c>
      <c r="G162" s="2"/>
      <c r="H162" s="32"/>
      <c r="I162" s="1" t="str">
        <f t="shared" si="15"/>
        <v>10148965</v>
      </c>
      <c r="J162" s="1"/>
      <c r="K162" s="1"/>
      <c r="L162" s="1" t="str">
        <f t="shared" si="16"/>
        <v>10148966</v>
      </c>
      <c r="M162" s="1"/>
      <c r="N162" s="1"/>
      <c r="O162" s="1" t="str">
        <f t="shared" si="19"/>
        <v>10148961</v>
      </c>
      <c r="P162" s="1"/>
      <c r="Q162" s="1"/>
      <c r="R162" s="1" t="str">
        <f t="shared" si="17"/>
        <v>101489642</v>
      </c>
      <c r="S162" s="1"/>
      <c r="T162" s="1"/>
      <c r="U162" s="1" t="str">
        <f t="shared" si="18"/>
        <v>101489622</v>
      </c>
      <c r="V162" s="1">
        <v>0</v>
      </c>
      <c r="W162" s="1">
        <v>0</v>
      </c>
      <c r="X162" s="1" t="str">
        <f t="shared" si="20"/>
        <v>101489623</v>
      </c>
      <c r="Y162" s="1">
        <v>0</v>
      </c>
      <c r="Z162" s="1">
        <v>0</v>
      </c>
    </row>
    <row r="163" spans="3:26" x14ac:dyDescent="0.25">
      <c r="C163" s="21">
        <v>2007663</v>
      </c>
      <c r="D163" s="22" t="s">
        <v>199</v>
      </c>
      <c r="E163" s="22" t="s">
        <v>341</v>
      </c>
      <c r="F163" s="2" t="str">
        <f t="shared" si="14"/>
        <v>20076634</v>
      </c>
      <c r="G163" s="2"/>
      <c r="H163" s="32"/>
      <c r="I163" s="1" t="str">
        <f t="shared" si="15"/>
        <v>20076635</v>
      </c>
      <c r="J163" s="1"/>
      <c r="K163" s="1"/>
      <c r="L163" s="1" t="str">
        <f t="shared" si="16"/>
        <v>20076636</v>
      </c>
      <c r="M163" s="1">
        <v>600</v>
      </c>
      <c r="N163" s="1">
        <v>1</v>
      </c>
      <c r="O163" s="1" t="str">
        <f t="shared" si="19"/>
        <v>20076631</v>
      </c>
      <c r="P163" s="1"/>
      <c r="Q163" s="1"/>
      <c r="R163" s="1" t="str">
        <f t="shared" si="17"/>
        <v>200766342</v>
      </c>
      <c r="S163" s="1"/>
      <c r="T163" s="1"/>
      <c r="U163" s="1" t="str">
        <f t="shared" si="18"/>
        <v>200766322</v>
      </c>
      <c r="V163" s="1">
        <v>0</v>
      </c>
      <c r="W163" s="1">
        <v>0</v>
      </c>
      <c r="X163" s="1" t="str">
        <f t="shared" si="20"/>
        <v>200766323</v>
      </c>
      <c r="Y163" s="1">
        <v>0</v>
      </c>
      <c r="Z163" s="1">
        <v>0</v>
      </c>
    </row>
    <row r="164" spans="3:26" x14ac:dyDescent="0.25">
      <c r="C164" s="21">
        <v>1001117</v>
      </c>
      <c r="D164" s="22" t="s">
        <v>134</v>
      </c>
      <c r="E164" s="22" t="s">
        <v>253</v>
      </c>
      <c r="F164" s="2" t="str">
        <f t="shared" si="14"/>
        <v>10011174</v>
      </c>
      <c r="G164" s="2"/>
      <c r="H164" s="32"/>
      <c r="I164" s="1" t="str">
        <f t="shared" si="15"/>
        <v>10011175</v>
      </c>
      <c r="J164" s="1"/>
      <c r="K164" s="1"/>
      <c r="L164" s="1" t="str">
        <f t="shared" si="16"/>
        <v>10011176</v>
      </c>
      <c r="M164" s="1"/>
      <c r="N164" s="1"/>
      <c r="O164" s="1" t="str">
        <f t="shared" si="19"/>
        <v>10011171</v>
      </c>
      <c r="P164" s="1">
        <v>1000</v>
      </c>
      <c r="Q164" s="1"/>
      <c r="R164" s="1" t="str">
        <f t="shared" si="17"/>
        <v>100111742</v>
      </c>
      <c r="S164" s="1"/>
      <c r="T164" s="1"/>
      <c r="U164" s="1" t="str">
        <f t="shared" si="18"/>
        <v>100111722</v>
      </c>
      <c r="V164" s="1">
        <v>0</v>
      </c>
      <c r="W164" s="1">
        <v>0</v>
      </c>
      <c r="X164" s="1" t="str">
        <f t="shared" si="20"/>
        <v>100111723</v>
      </c>
      <c r="Y164" s="1">
        <v>0</v>
      </c>
      <c r="Z164" s="1">
        <v>0</v>
      </c>
    </row>
    <row r="165" spans="3:26" x14ac:dyDescent="0.25">
      <c r="C165" s="21">
        <v>1022069</v>
      </c>
      <c r="D165" s="22" t="s">
        <v>111</v>
      </c>
      <c r="E165" s="22" t="s">
        <v>305</v>
      </c>
      <c r="F165" s="2" t="str">
        <f t="shared" si="14"/>
        <v>10220694</v>
      </c>
      <c r="G165" s="2"/>
      <c r="H165" s="32"/>
      <c r="I165" s="1" t="str">
        <f t="shared" si="15"/>
        <v>10220695</v>
      </c>
      <c r="J165" s="1"/>
      <c r="K165" s="1"/>
      <c r="L165" s="1" t="str">
        <f t="shared" si="16"/>
        <v>10220696</v>
      </c>
      <c r="M165" s="1"/>
      <c r="N165" s="1"/>
      <c r="O165" s="1" t="str">
        <f t="shared" si="19"/>
        <v>10220691</v>
      </c>
      <c r="P165" s="1"/>
      <c r="Q165" s="1"/>
      <c r="R165" s="1" t="str">
        <f t="shared" si="17"/>
        <v>102206942</v>
      </c>
      <c r="S165" s="1"/>
      <c r="T165" s="1"/>
      <c r="U165" s="1" t="str">
        <f t="shared" si="18"/>
        <v>102206922</v>
      </c>
      <c r="V165" s="1">
        <v>0</v>
      </c>
      <c r="W165" s="1">
        <v>0</v>
      </c>
      <c r="X165" s="1" t="str">
        <f t="shared" si="20"/>
        <v>102206923</v>
      </c>
      <c r="Y165" s="1">
        <v>0</v>
      </c>
      <c r="Z165" s="1">
        <v>0</v>
      </c>
    </row>
    <row r="166" spans="3:26" x14ac:dyDescent="0.25">
      <c r="C166" s="21">
        <v>2003047</v>
      </c>
      <c r="D166" s="22" t="s">
        <v>111</v>
      </c>
      <c r="E166" s="22" t="s">
        <v>277</v>
      </c>
      <c r="F166" s="2" t="str">
        <f t="shared" si="14"/>
        <v>20030474</v>
      </c>
      <c r="G166" s="2"/>
      <c r="H166" s="32"/>
      <c r="I166" s="1" t="str">
        <f t="shared" si="15"/>
        <v>20030475</v>
      </c>
      <c r="J166" s="1"/>
      <c r="K166" s="1"/>
      <c r="L166" s="1" t="str">
        <f t="shared" si="16"/>
        <v>20030476</v>
      </c>
      <c r="M166" s="1"/>
      <c r="N166" s="1"/>
      <c r="O166" s="1" t="str">
        <f t="shared" si="19"/>
        <v>20030471</v>
      </c>
      <c r="P166" s="1"/>
      <c r="Q166" s="1"/>
      <c r="R166" s="1" t="str">
        <f t="shared" si="17"/>
        <v>200304742</v>
      </c>
      <c r="S166" s="1"/>
      <c r="T166" s="1"/>
      <c r="U166" s="1" t="str">
        <f t="shared" si="18"/>
        <v>200304722</v>
      </c>
      <c r="V166" s="1">
        <v>0</v>
      </c>
      <c r="W166" s="1">
        <v>0</v>
      </c>
      <c r="X166" s="1" t="str">
        <f t="shared" si="20"/>
        <v>200304723</v>
      </c>
      <c r="Y166" s="1">
        <v>0</v>
      </c>
      <c r="Z166" s="1">
        <v>0</v>
      </c>
    </row>
    <row r="167" spans="3:26" x14ac:dyDescent="0.25">
      <c r="C167" s="21">
        <v>2008036</v>
      </c>
      <c r="D167" s="22" t="s">
        <v>195</v>
      </c>
      <c r="E167" s="22" t="s">
        <v>338</v>
      </c>
      <c r="F167" s="2" t="str">
        <f t="shared" si="14"/>
        <v>20080364</v>
      </c>
      <c r="G167" s="2"/>
      <c r="H167" s="32"/>
      <c r="I167" s="1" t="str">
        <f t="shared" si="15"/>
        <v>20080365</v>
      </c>
      <c r="J167" s="1"/>
      <c r="K167" s="1"/>
      <c r="L167" s="1" t="str">
        <f t="shared" si="16"/>
        <v>20080366</v>
      </c>
      <c r="M167" s="1"/>
      <c r="N167" s="1"/>
      <c r="O167" s="1" t="str">
        <f t="shared" si="19"/>
        <v>20080361</v>
      </c>
      <c r="P167" s="1"/>
      <c r="Q167" s="1"/>
      <c r="R167" s="1" t="str">
        <f t="shared" si="17"/>
        <v>200803642</v>
      </c>
      <c r="S167" s="1"/>
      <c r="T167" s="1"/>
      <c r="U167" s="1" t="str">
        <f t="shared" si="18"/>
        <v>200803622</v>
      </c>
      <c r="V167" s="1">
        <v>0</v>
      </c>
      <c r="W167" s="1">
        <v>0</v>
      </c>
      <c r="X167" s="1" t="str">
        <f t="shared" si="20"/>
        <v>200803623</v>
      </c>
      <c r="Y167" s="1">
        <v>0</v>
      </c>
      <c r="Z167" s="1">
        <v>0</v>
      </c>
    </row>
    <row r="168" spans="3:26" x14ac:dyDescent="0.25">
      <c r="C168" s="21">
        <v>1016843</v>
      </c>
      <c r="D168" s="22" t="s">
        <v>197</v>
      </c>
      <c r="E168" s="22" t="s">
        <v>340</v>
      </c>
      <c r="F168" s="2" t="str">
        <f t="shared" si="14"/>
        <v>10168434</v>
      </c>
      <c r="G168" s="2"/>
      <c r="H168" s="32"/>
      <c r="I168" s="1" t="str">
        <f t="shared" si="15"/>
        <v>10168435</v>
      </c>
      <c r="J168" s="1"/>
      <c r="K168" s="1"/>
      <c r="L168" s="1" t="str">
        <f t="shared" si="16"/>
        <v>10168436</v>
      </c>
      <c r="M168" s="1"/>
      <c r="N168" s="1"/>
      <c r="O168" s="1" t="str">
        <f t="shared" si="19"/>
        <v>10168431</v>
      </c>
      <c r="P168" s="1"/>
      <c r="Q168" s="1"/>
      <c r="R168" s="1" t="str">
        <f t="shared" si="17"/>
        <v>101684342</v>
      </c>
      <c r="S168" s="1"/>
      <c r="T168" s="1"/>
      <c r="U168" s="1" t="str">
        <f t="shared" si="18"/>
        <v>101684322</v>
      </c>
      <c r="V168" s="1">
        <v>0</v>
      </c>
      <c r="W168" s="1">
        <v>0</v>
      </c>
      <c r="X168" s="1" t="str">
        <f t="shared" si="20"/>
        <v>101684323</v>
      </c>
      <c r="Y168" s="1">
        <v>0</v>
      </c>
      <c r="Z168" s="1">
        <v>0</v>
      </c>
    </row>
    <row r="169" spans="3:26" x14ac:dyDescent="0.25">
      <c r="C169" s="21">
        <v>1017555</v>
      </c>
      <c r="D169" s="22" t="s">
        <v>132</v>
      </c>
      <c r="E169" s="22" t="s">
        <v>292</v>
      </c>
      <c r="F169" s="2" t="str">
        <f t="shared" si="14"/>
        <v>10175554</v>
      </c>
      <c r="G169" s="2"/>
      <c r="H169" s="32"/>
      <c r="I169" s="1" t="str">
        <f t="shared" si="15"/>
        <v>10175555</v>
      </c>
      <c r="J169" s="1"/>
      <c r="K169" s="1"/>
      <c r="L169" s="1" t="str">
        <f t="shared" si="16"/>
        <v>10175556</v>
      </c>
      <c r="M169" s="1"/>
      <c r="N169" s="1"/>
      <c r="O169" s="1" t="str">
        <f t="shared" si="19"/>
        <v>10175551</v>
      </c>
      <c r="P169" s="1"/>
      <c r="Q169" s="1"/>
      <c r="R169" s="1" t="str">
        <f t="shared" si="17"/>
        <v>101755542</v>
      </c>
      <c r="S169" s="1"/>
      <c r="T169" s="1"/>
      <c r="U169" s="1" t="str">
        <f t="shared" si="18"/>
        <v>101755522</v>
      </c>
      <c r="V169" s="1">
        <v>0</v>
      </c>
      <c r="W169" s="1">
        <v>0</v>
      </c>
      <c r="X169" s="1" t="str">
        <f t="shared" si="20"/>
        <v>101755523</v>
      </c>
      <c r="Y169" s="1">
        <v>0</v>
      </c>
      <c r="Z169" s="1">
        <v>0</v>
      </c>
    </row>
    <row r="170" spans="3:26" x14ac:dyDescent="0.25">
      <c r="C170" s="21">
        <v>2007549</v>
      </c>
      <c r="D170" s="22" t="s">
        <v>72</v>
      </c>
      <c r="E170" s="22" t="s">
        <v>244</v>
      </c>
      <c r="F170" s="2" t="str">
        <f t="shared" si="14"/>
        <v>20075494</v>
      </c>
      <c r="G170" s="2"/>
      <c r="H170" s="32"/>
      <c r="I170" s="1" t="str">
        <f t="shared" si="15"/>
        <v>20075495</v>
      </c>
      <c r="J170" s="1"/>
      <c r="K170" s="1"/>
      <c r="L170" s="1" t="str">
        <f t="shared" si="16"/>
        <v>20075496</v>
      </c>
      <c r="M170" s="1"/>
      <c r="N170" s="1"/>
      <c r="O170" s="1" t="str">
        <f t="shared" si="19"/>
        <v>20075491</v>
      </c>
      <c r="P170" s="1"/>
      <c r="Q170" s="1"/>
      <c r="R170" s="1" t="str">
        <f t="shared" si="17"/>
        <v>200754942</v>
      </c>
      <c r="S170" s="1"/>
      <c r="T170" s="1"/>
      <c r="U170" s="1" t="str">
        <f t="shared" si="18"/>
        <v>200754922</v>
      </c>
      <c r="V170" s="1">
        <v>0</v>
      </c>
      <c r="W170" s="1">
        <v>0</v>
      </c>
      <c r="X170" s="1" t="str">
        <f t="shared" si="20"/>
        <v>200754923</v>
      </c>
      <c r="Y170" s="1">
        <v>0</v>
      </c>
      <c r="Z170" s="1">
        <v>0</v>
      </c>
    </row>
    <row r="171" spans="3:26" x14ac:dyDescent="0.25">
      <c r="C171" s="21">
        <v>1022068</v>
      </c>
      <c r="D171" s="22" t="s">
        <v>112</v>
      </c>
      <c r="E171" s="22" t="s">
        <v>251</v>
      </c>
      <c r="F171" s="2" t="str">
        <f t="shared" si="14"/>
        <v>10220684</v>
      </c>
      <c r="G171" s="2"/>
      <c r="H171" s="32"/>
      <c r="I171" s="1" t="str">
        <f t="shared" si="15"/>
        <v>10220685</v>
      </c>
      <c r="J171" s="1"/>
      <c r="K171" s="1"/>
      <c r="L171" s="1" t="str">
        <f t="shared" si="16"/>
        <v>10220686</v>
      </c>
      <c r="M171" s="1"/>
      <c r="N171" s="1"/>
      <c r="O171" s="1" t="str">
        <f t="shared" si="19"/>
        <v>10220681</v>
      </c>
      <c r="P171" s="1"/>
      <c r="Q171" s="1"/>
      <c r="R171" s="1" t="str">
        <f t="shared" si="17"/>
        <v>102206842</v>
      </c>
      <c r="S171" s="1"/>
      <c r="T171" s="1"/>
      <c r="U171" s="1" t="str">
        <f t="shared" si="18"/>
        <v>102206822</v>
      </c>
      <c r="V171" s="1">
        <v>0</v>
      </c>
      <c r="W171" s="1">
        <v>0</v>
      </c>
      <c r="X171" s="1" t="str">
        <f t="shared" si="20"/>
        <v>102206823</v>
      </c>
      <c r="Y171" s="1">
        <v>0</v>
      </c>
      <c r="Z171" s="1">
        <v>0</v>
      </c>
    </row>
    <row r="172" spans="3:26" x14ac:dyDescent="0.25">
      <c r="C172" s="21">
        <v>1022218</v>
      </c>
      <c r="D172" s="22" t="s">
        <v>223</v>
      </c>
      <c r="E172" s="22" t="s">
        <v>355</v>
      </c>
      <c r="F172" s="2" t="str">
        <f t="shared" si="14"/>
        <v>10222184</v>
      </c>
      <c r="G172" s="2"/>
      <c r="H172" s="32"/>
      <c r="I172" s="1" t="str">
        <f t="shared" si="15"/>
        <v>10222185</v>
      </c>
      <c r="J172" s="1"/>
      <c r="K172" s="1"/>
      <c r="L172" s="1" t="str">
        <f t="shared" si="16"/>
        <v>10222186</v>
      </c>
      <c r="M172" s="1"/>
      <c r="N172" s="1"/>
      <c r="O172" s="1" t="str">
        <f t="shared" si="19"/>
        <v>10222181</v>
      </c>
      <c r="P172" s="1"/>
      <c r="Q172" s="1"/>
      <c r="R172" s="1" t="str">
        <f t="shared" si="17"/>
        <v>102221842</v>
      </c>
      <c r="S172" s="1"/>
      <c r="T172" s="1"/>
      <c r="U172" s="1" t="str">
        <f t="shared" si="18"/>
        <v>102221822</v>
      </c>
      <c r="V172" s="1">
        <v>0</v>
      </c>
      <c r="W172" s="1">
        <v>0</v>
      </c>
      <c r="X172" s="1" t="str">
        <f t="shared" si="20"/>
        <v>102221823</v>
      </c>
      <c r="Y172" s="1">
        <v>0</v>
      </c>
      <c r="Z172" s="1">
        <v>0</v>
      </c>
    </row>
    <row r="173" spans="3:26" x14ac:dyDescent="0.25">
      <c r="C173" s="21">
        <v>1001310</v>
      </c>
      <c r="D173" s="22" t="s">
        <v>98</v>
      </c>
      <c r="E173" s="22" t="s">
        <v>265</v>
      </c>
      <c r="F173" s="2" t="str">
        <f t="shared" si="14"/>
        <v>10013104</v>
      </c>
      <c r="G173" s="2">
        <v>4200</v>
      </c>
      <c r="H173" s="32">
        <v>37</v>
      </c>
      <c r="I173" s="1" t="str">
        <f t="shared" si="15"/>
        <v>10013105</v>
      </c>
      <c r="J173" s="1"/>
      <c r="K173" s="1"/>
      <c r="L173" s="1" t="str">
        <f t="shared" si="16"/>
        <v>10013106</v>
      </c>
      <c r="M173" s="1"/>
      <c r="N173" s="1"/>
      <c r="O173" s="1" t="str">
        <f t="shared" si="19"/>
        <v>10013101</v>
      </c>
      <c r="P173" s="1"/>
      <c r="Q173" s="1"/>
      <c r="R173" s="1" t="str">
        <f t="shared" si="17"/>
        <v>100131042</v>
      </c>
      <c r="S173" s="1"/>
      <c r="T173" s="1"/>
      <c r="U173" s="1" t="str">
        <f t="shared" si="18"/>
        <v>100131022</v>
      </c>
      <c r="V173" s="1">
        <v>0</v>
      </c>
      <c r="W173" s="1">
        <v>0</v>
      </c>
      <c r="X173" s="1" t="str">
        <f t="shared" si="20"/>
        <v>100131023</v>
      </c>
      <c r="Y173" s="1">
        <v>0</v>
      </c>
      <c r="Z173" s="1">
        <v>0</v>
      </c>
    </row>
    <row r="174" spans="3:26" x14ac:dyDescent="0.25">
      <c r="C174" s="21">
        <v>1016504</v>
      </c>
      <c r="D174" s="22" t="s">
        <v>161</v>
      </c>
      <c r="E174" s="22" t="s">
        <v>315</v>
      </c>
      <c r="F174" s="2" t="str">
        <f t="shared" si="14"/>
        <v>10165044</v>
      </c>
      <c r="G174" s="2"/>
      <c r="H174" s="32"/>
      <c r="I174" s="1" t="str">
        <f t="shared" si="15"/>
        <v>10165045</v>
      </c>
      <c r="J174" s="1"/>
      <c r="K174" s="1"/>
      <c r="L174" s="1" t="str">
        <f t="shared" si="16"/>
        <v>10165046</v>
      </c>
      <c r="M174" s="1"/>
      <c r="N174" s="1"/>
      <c r="O174" s="1" t="str">
        <f t="shared" si="19"/>
        <v>10165041</v>
      </c>
      <c r="P174" s="1"/>
      <c r="Q174" s="1"/>
      <c r="R174" s="1" t="str">
        <f t="shared" si="17"/>
        <v>101650442</v>
      </c>
      <c r="S174" s="1"/>
      <c r="T174" s="1"/>
      <c r="U174" s="1" t="str">
        <f t="shared" si="18"/>
        <v>101650422</v>
      </c>
      <c r="V174" s="1">
        <v>0</v>
      </c>
      <c r="W174" s="1">
        <v>0</v>
      </c>
      <c r="X174" s="1" t="str">
        <f t="shared" si="20"/>
        <v>101650423</v>
      </c>
      <c r="Y174" s="1">
        <v>0</v>
      </c>
      <c r="Z174" s="1">
        <v>0</v>
      </c>
    </row>
    <row r="175" spans="3:26" x14ac:dyDescent="0.25">
      <c r="C175" s="21">
        <v>1019919</v>
      </c>
      <c r="D175" s="22" t="s">
        <v>229</v>
      </c>
      <c r="E175" s="22" t="s">
        <v>357</v>
      </c>
      <c r="F175" s="2" t="str">
        <f t="shared" si="14"/>
        <v>10199194</v>
      </c>
      <c r="G175" s="2"/>
      <c r="H175" s="32"/>
      <c r="I175" s="1" t="str">
        <f t="shared" si="15"/>
        <v>10199195</v>
      </c>
      <c r="J175" s="1"/>
      <c r="K175" s="1"/>
      <c r="L175" s="1" t="str">
        <f t="shared" si="16"/>
        <v>10199196</v>
      </c>
      <c r="M175" s="1"/>
      <c r="N175" s="1"/>
      <c r="O175" s="1" t="str">
        <f t="shared" si="19"/>
        <v>10199191</v>
      </c>
      <c r="P175" s="1"/>
      <c r="Q175" s="1"/>
      <c r="R175" s="1" t="str">
        <f t="shared" si="17"/>
        <v>101991942</v>
      </c>
      <c r="S175" s="1"/>
      <c r="T175" s="1"/>
      <c r="U175" s="1" t="str">
        <f t="shared" si="18"/>
        <v>101991922</v>
      </c>
      <c r="V175" s="1">
        <v>0</v>
      </c>
      <c r="W175" s="1">
        <v>0</v>
      </c>
      <c r="X175" s="1" t="str">
        <f t="shared" si="20"/>
        <v>101991923</v>
      </c>
      <c r="Y175" s="1">
        <v>0</v>
      </c>
      <c r="Z175" s="1">
        <v>0</v>
      </c>
    </row>
    <row r="176" spans="3:26" x14ac:dyDescent="0.25">
      <c r="C176" s="21">
        <v>1012634</v>
      </c>
      <c r="D176" s="22" t="s">
        <v>168</v>
      </c>
      <c r="E176" s="22" t="s">
        <v>261</v>
      </c>
      <c r="F176" s="2" t="str">
        <f t="shared" si="14"/>
        <v>10126344</v>
      </c>
      <c r="G176" s="2"/>
      <c r="H176" s="32"/>
      <c r="I176" s="1" t="str">
        <f t="shared" si="15"/>
        <v>10126345</v>
      </c>
      <c r="J176" s="1"/>
      <c r="K176" s="1"/>
      <c r="L176" s="1" t="str">
        <f t="shared" si="16"/>
        <v>10126346</v>
      </c>
      <c r="M176" s="1"/>
      <c r="N176" s="1"/>
      <c r="O176" s="1" t="str">
        <f t="shared" si="19"/>
        <v>10126341</v>
      </c>
      <c r="P176" s="1"/>
      <c r="Q176" s="1"/>
      <c r="R176" s="1" t="str">
        <f t="shared" si="17"/>
        <v>101263442</v>
      </c>
      <c r="S176" s="1"/>
      <c r="T176" s="1"/>
      <c r="U176" s="1" t="str">
        <f t="shared" si="18"/>
        <v>101263422</v>
      </c>
      <c r="V176" s="1">
        <v>0</v>
      </c>
      <c r="W176" s="1">
        <v>0</v>
      </c>
      <c r="X176" s="1" t="str">
        <f t="shared" si="20"/>
        <v>101263423</v>
      </c>
      <c r="Y176" s="1">
        <v>0</v>
      </c>
      <c r="Z176" s="1">
        <v>0</v>
      </c>
    </row>
    <row r="177" spans="3:26" x14ac:dyDescent="0.25">
      <c r="C177" s="21">
        <v>1021327</v>
      </c>
      <c r="D177" s="22" t="s">
        <v>113</v>
      </c>
      <c r="E177" s="22" t="s">
        <v>278</v>
      </c>
      <c r="F177" s="2" t="str">
        <f t="shared" si="14"/>
        <v>10213274</v>
      </c>
      <c r="G177" s="2"/>
      <c r="H177" s="32"/>
      <c r="I177" s="1" t="str">
        <f t="shared" si="15"/>
        <v>10213275</v>
      </c>
      <c r="J177" s="1"/>
      <c r="K177" s="1"/>
      <c r="L177" s="1" t="str">
        <f t="shared" si="16"/>
        <v>10213276</v>
      </c>
      <c r="M177" s="1"/>
      <c r="N177" s="1"/>
      <c r="O177" s="1" t="str">
        <f t="shared" si="19"/>
        <v>10213271</v>
      </c>
      <c r="P177" s="1"/>
      <c r="Q177" s="1"/>
      <c r="R177" s="1" t="str">
        <f t="shared" si="17"/>
        <v>102132742</v>
      </c>
      <c r="S177" s="1"/>
      <c r="T177" s="1"/>
      <c r="U177" s="1" t="str">
        <f t="shared" si="18"/>
        <v>102132722</v>
      </c>
      <c r="V177" s="1">
        <v>0</v>
      </c>
      <c r="W177" s="1">
        <v>0</v>
      </c>
      <c r="X177" s="1" t="str">
        <f t="shared" si="20"/>
        <v>102132723</v>
      </c>
      <c r="Y177" s="1">
        <v>0</v>
      </c>
      <c r="Z177" s="1">
        <v>0</v>
      </c>
    </row>
    <row r="178" spans="3:26" x14ac:dyDescent="0.25">
      <c r="C178" s="21">
        <v>1000013</v>
      </c>
      <c r="D178" s="22" t="s">
        <v>191</v>
      </c>
      <c r="E178" s="22" t="s">
        <v>334</v>
      </c>
      <c r="F178" s="2" t="str">
        <f t="shared" si="14"/>
        <v>10000134</v>
      </c>
      <c r="G178" s="2"/>
      <c r="H178" s="32"/>
      <c r="I178" s="1" t="str">
        <f t="shared" si="15"/>
        <v>10000135</v>
      </c>
      <c r="J178" s="1"/>
      <c r="K178" s="1"/>
      <c r="L178" s="1" t="str">
        <f t="shared" si="16"/>
        <v>10000136</v>
      </c>
      <c r="M178" s="1"/>
      <c r="N178" s="1"/>
      <c r="O178" s="1" t="str">
        <f t="shared" si="19"/>
        <v>10000131</v>
      </c>
      <c r="P178" s="1"/>
      <c r="Q178" s="1"/>
      <c r="R178" s="1" t="str">
        <f t="shared" si="17"/>
        <v>100001342</v>
      </c>
      <c r="S178" s="1"/>
      <c r="T178" s="1"/>
      <c r="U178" s="1" t="str">
        <f t="shared" si="18"/>
        <v>100001322</v>
      </c>
      <c r="V178" s="1">
        <v>0</v>
      </c>
      <c r="W178" s="1">
        <v>0</v>
      </c>
      <c r="X178" s="1" t="str">
        <f t="shared" si="20"/>
        <v>100001323</v>
      </c>
      <c r="Y178" s="1">
        <v>0</v>
      </c>
      <c r="Z178" s="1">
        <v>0</v>
      </c>
    </row>
    <row r="179" spans="3:26" x14ac:dyDescent="0.25">
      <c r="C179" s="21">
        <v>1006966</v>
      </c>
      <c r="D179" s="22" t="s">
        <v>216</v>
      </c>
      <c r="E179" s="22" t="s">
        <v>350</v>
      </c>
      <c r="F179" s="2" t="str">
        <f t="shared" si="14"/>
        <v>10069664</v>
      </c>
      <c r="I179" s="1" t="str">
        <f t="shared" si="15"/>
        <v>10069665</v>
      </c>
      <c r="J179" s="2">
        <v>1000</v>
      </c>
      <c r="K179" s="2">
        <v>5</v>
      </c>
      <c r="L179" s="1" t="str">
        <f t="shared" si="16"/>
        <v>10069666</v>
      </c>
      <c r="M179" s="2"/>
      <c r="N179" s="2"/>
      <c r="O179" s="1" t="str">
        <f t="shared" si="19"/>
        <v>10069661</v>
      </c>
      <c r="P179" s="1"/>
      <c r="Q179" s="1"/>
      <c r="R179" s="1" t="str">
        <f t="shared" si="17"/>
        <v>100696642</v>
      </c>
      <c r="S179" s="1"/>
      <c r="T179" s="1"/>
      <c r="U179" s="1" t="str">
        <f t="shared" si="18"/>
        <v>100696622</v>
      </c>
      <c r="V179" s="1">
        <v>0</v>
      </c>
      <c r="W179" s="1">
        <v>0</v>
      </c>
      <c r="X179" s="1" t="str">
        <f t="shared" si="20"/>
        <v>100696623</v>
      </c>
      <c r="Y179" s="1">
        <v>0</v>
      </c>
      <c r="Z179" s="1">
        <v>0</v>
      </c>
    </row>
    <row r="180" spans="3:26" x14ac:dyDescent="0.25">
      <c r="C180" s="21">
        <v>1004328</v>
      </c>
      <c r="D180" s="22" t="s">
        <v>224</v>
      </c>
      <c r="E180" s="22" t="s">
        <v>356</v>
      </c>
      <c r="F180" s="2" t="str">
        <f t="shared" si="14"/>
        <v>10043284</v>
      </c>
      <c r="G180" s="2"/>
      <c r="H180" s="32"/>
      <c r="I180" s="1" t="str">
        <f t="shared" si="15"/>
        <v>10043285</v>
      </c>
      <c r="J180" s="1"/>
      <c r="K180" s="1"/>
      <c r="L180" s="1" t="str">
        <f t="shared" si="16"/>
        <v>10043286</v>
      </c>
      <c r="M180" s="1"/>
      <c r="N180" s="1"/>
      <c r="O180" s="1" t="str">
        <f t="shared" si="19"/>
        <v>10043281</v>
      </c>
      <c r="P180" s="1"/>
      <c r="Q180" s="1"/>
      <c r="R180" s="1" t="str">
        <f t="shared" si="17"/>
        <v>100432842</v>
      </c>
      <c r="S180" s="1"/>
      <c r="T180" s="1"/>
      <c r="U180" s="1" t="str">
        <f t="shared" si="18"/>
        <v>100432822</v>
      </c>
      <c r="V180" s="1">
        <v>0</v>
      </c>
      <c r="W180" s="1">
        <v>0</v>
      </c>
      <c r="X180" s="1" t="str">
        <f t="shared" si="20"/>
        <v>100432823</v>
      </c>
      <c r="Y180" s="1">
        <v>0</v>
      </c>
      <c r="Z180" s="1">
        <v>0</v>
      </c>
    </row>
    <row r="181" spans="3:26" x14ac:dyDescent="0.25">
      <c r="C181" s="21">
        <v>2007707</v>
      </c>
      <c r="D181" s="22" t="s">
        <v>157</v>
      </c>
      <c r="E181" s="22" t="s">
        <v>312</v>
      </c>
      <c r="F181" s="2" t="str">
        <f t="shared" si="14"/>
        <v>20077074</v>
      </c>
      <c r="G181" s="2"/>
      <c r="H181" s="32"/>
      <c r="I181" s="1" t="str">
        <f t="shared" si="15"/>
        <v>20077075</v>
      </c>
      <c r="J181" s="1"/>
      <c r="K181" s="1"/>
      <c r="L181" s="1" t="str">
        <f t="shared" si="16"/>
        <v>20077076</v>
      </c>
      <c r="M181" s="1"/>
      <c r="N181" s="1"/>
      <c r="O181" s="1" t="str">
        <f t="shared" si="19"/>
        <v>20077071</v>
      </c>
      <c r="P181" s="1"/>
      <c r="Q181" s="1"/>
      <c r="R181" s="1" t="str">
        <f t="shared" si="17"/>
        <v>200770742</v>
      </c>
      <c r="S181" s="1"/>
      <c r="T181" s="1"/>
      <c r="U181" s="1" t="str">
        <f t="shared" si="18"/>
        <v>200770722</v>
      </c>
      <c r="V181" s="1">
        <v>0</v>
      </c>
      <c r="W181" s="1">
        <v>0</v>
      </c>
      <c r="X181" s="1" t="str">
        <f t="shared" si="20"/>
        <v>200770723</v>
      </c>
      <c r="Y181" s="1">
        <v>0</v>
      </c>
      <c r="Z181" s="1">
        <v>0</v>
      </c>
    </row>
    <row r="182" spans="3:26" x14ac:dyDescent="0.25">
      <c r="C182" s="21">
        <v>1022029</v>
      </c>
      <c r="D182" s="22" t="s">
        <v>133</v>
      </c>
      <c r="E182" s="22" t="s">
        <v>293</v>
      </c>
      <c r="F182" s="2" t="str">
        <f t="shared" si="14"/>
        <v>10220294</v>
      </c>
      <c r="G182" s="2"/>
      <c r="H182" s="32"/>
      <c r="I182" s="1" t="str">
        <f t="shared" si="15"/>
        <v>10220295</v>
      </c>
      <c r="J182" s="1"/>
      <c r="K182" s="1"/>
      <c r="L182" s="1" t="str">
        <f t="shared" si="16"/>
        <v>10220296</v>
      </c>
      <c r="M182" s="1"/>
      <c r="N182" s="1"/>
      <c r="O182" s="1" t="str">
        <f t="shared" si="19"/>
        <v>10220291</v>
      </c>
      <c r="P182" s="1"/>
      <c r="Q182" s="1"/>
      <c r="R182" s="1" t="str">
        <f t="shared" si="17"/>
        <v>102202942</v>
      </c>
      <c r="S182" s="1"/>
      <c r="T182" s="1"/>
      <c r="U182" s="1" t="str">
        <f t="shared" si="18"/>
        <v>102202922</v>
      </c>
      <c r="V182" s="1">
        <v>0</v>
      </c>
      <c r="W182" s="1">
        <v>0</v>
      </c>
      <c r="X182" s="1" t="str">
        <f t="shared" si="20"/>
        <v>102202923</v>
      </c>
      <c r="Y182" s="1">
        <v>0</v>
      </c>
      <c r="Z182" s="1">
        <v>0</v>
      </c>
    </row>
    <row r="183" spans="3:26" x14ac:dyDescent="0.25">
      <c r="C183" s="21">
        <v>1020164</v>
      </c>
      <c r="D183" s="22" t="s">
        <v>73</v>
      </c>
      <c r="E183" s="22" t="s">
        <v>245</v>
      </c>
      <c r="F183" s="2" t="str">
        <f t="shared" si="14"/>
        <v>10201644</v>
      </c>
      <c r="G183" s="2"/>
      <c r="H183" s="32"/>
      <c r="I183" s="1" t="str">
        <f t="shared" si="15"/>
        <v>10201645</v>
      </c>
      <c r="J183" s="1"/>
      <c r="K183" s="1"/>
      <c r="L183" s="1" t="str">
        <f t="shared" si="16"/>
        <v>10201646</v>
      </c>
      <c r="M183" s="1"/>
      <c r="N183" s="1"/>
      <c r="O183" s="1" t="str">
        <f t="shared" si="19"/>
        <v>10201641</v>
      </c>
      <c r="P183" s="1"/>
      <c r="Q183" s="1"/>
      <c r="R183" s="1" t="str">
        <f t="shared" si="17"/>
        <v>102016442</v>
      </c>
      <c r="S183" s="1"/>
      <c r="T183" s="1"/>
      <c r="U183" s="1" t="str">
        <f t="shared" si="18"/>
        <v>102016422</v>
      </c>
      <c r="V183" s="1">
        <v>0</v>
      </c>
      <c r="W183" s="1">
        <v>0</v>
      </c>
      <c r="X183" s="1" t="str">
        <f t="shared" si="20"/>
        <v>102016423</v>
      </c>
      <c r="Y183" s="1">
        <v>0</v>
      </c>
      <c r="Z183" s="1">
        <v>0</v>
      </c>
    </row>
    <row r="184" spans="3:26" x14ac:dyDescent="0.25">
      <c r="C184" s="21">
        <v>2007772</v>
      </c>
      <c r="D184" s="22" t="s">
        <v>209</v>
      </c>
      <c r="E184" s="22" t="s">
        <v>347</v>
      </c>
      <c r="F184" s="2" t="str">
        <f t="shared" si="14"/>
        <v>20077724</v>
      </c>
      <c r="G184" s="2"/>
      <c r="H184" s="32"/>
      <c r="I184" s="1" t="str">
        <f t="shared" si="15"/>
        <v>20077725</v>
      </c>
      <c r="J184" s="1"/>
      <c r="K184" s="1"/>
      <c r="L184" s="1" t="str">
        <f t="shared" si="16"/>
        <v>20077726</v>
      </c>
      <c r="M184" s="1"/>
      <c r="N184" s="1"/>
      <c r="O184" s="1" t="str">
        <f t="shared" si="19"/>
        <v>20077721</v>
      </c>
      <c r="P184" s="1"/>
      <c r="Q184" s="1"/>
      <c r="R184" s="1" t="str">
        <f t="shared" si="17"/>
        <v>200777242</v>
      </c>
      <c r="S184" s="1"/>
      <c r="T184" s="1"/>
      <c r="U184" s="1" t="str">
        <f t="shared" si="18"/>
        <v>200777222</v>
      </c>
      <c r="V184" s="1">
        <v>0</v>
      </c>
      <c r="W184" s="1">
        <v>0</v>
      </c>
      <c r="X184" s="1" t="str">
        <f t="shared" si="20"/>
        <v>200777223</v>
      </c>
      <c r="Y184" s="1">
        <v>0</v>
      </c>
      <c r="Z184" s="1">
        <v>0</v>
      </c>
    </row>
    <row r="185" spans="3:26" x14ac:dyDescent="0.25">
      <c r="C185" s="21">
        <v>1021158</v>
      </c>
      <c r="D185" s="22" t="s">
        <v>226</v>
      </c>
      <c r="E185" s="22" t="s">
        <v>252</v>
      </c>
      <c r="F185" s="2" t="str">
        <f t="shared" si="14"/>
        <v>10211584</v>
      </c>
      <c r="G185" s="2"/>
      <c r="H185" s="32"/>
      <c r="I185" s="1" t="str">
        <f t="shared" si="15"/>
        <v>10211585</v>
      </c>
      <c r="J185" s="1"/>
      <c r="K185" s="1"/>
      <c r="L185" s="1" t="str">
        <f t="shared" si="16"/>
        <v>10211586</v>
      </c>
      <c r="M185" s="1"/>
      <c r="N185" s="1"/>
      <c r="O185" s="1" t="str">
        <f t="shared" si="19"/>
        <v>10211581</v>
      </c>
      <c r="P185" s="1"/>
      <c r="Q185" s="1"/>
      <c r="R185" s="1" t="str">
        <f t="shared" si="17"/>
        <v>102115842</v>
      </c>
      <c r="S185" s="1"/>
      <c r="T185" s="1"/>
      <c r="U185" s="1" t="str">
        <f t="shared" si="18"/>
        <v>102115822</v>
      </c>
      <c r="V185" s="1">
        <v>0</v>
      </c>
      <c r="W185" s="1">
        <v>0</v>
      </c>
      <c r="X185" s="1" t="str">
        <f t="shared" si="20"/>
        <v>102115823</v>
      </c>
      <c r="Y185" s="1">
        <v>0</v>
      </c>
      <c r="Z185" s="1">
        <v>0</v>
      </c>
    </row>
    <row r="186" spans="3:26" x14ac:dyDescent="0.25">
      <c r="C186" s="21">
        <v>1003948</v>
      </c>
      <c r="D186" s="22" t="s">
        <v>227</v>
      </c>
      <c r="E186" s="22" t="s">
        <v>251</v>
      </c>
      <c r="F186" s="2" t="str">
        <f t="shared" si="14"/>
        <v>10039484</v>
      </c>
      <c r="I186" s="1" t="str">
        <f t="shared" si="15"/>
        <v>10039485</v>
      </c>
      <c r="J186" s="2">
        <v>1000</v>
      </c>
      <c r="K186" s="2">
        <v>5</v>
      </c>
      <c r="L186" s="1" t="str">
        <f t="shared" si="16"/>
        <v>10039486</v>
      </c>
      <c r="M186" s="2"/>
      <c r="N186" s="2"/>
      <c r="O186" s="1" t="str">
        <f t="shared" si="19"/>
        <v>10039481</v>
      </c>
      <c r="P186" s="1"/>
      <c r="Q186" s="1"/>
      <c r="R186" s="1" t="str">
        <f t="shared" si="17"/>
        <v>100394842</v>
      </c>
      <c r="S186" s="1"/>
      <c r="T186" s="1"/>
      <c r="U186" s="1" t="str">
        <f t="shared" si="18"/>
        <v>100394822</v>
      </c>
      <c r="V186" s="1">
        <v>0</v>
      </c>
      <c r="W186" s="1">
        <v>0</v>
      </c>
      <c r="X186" s="1" t="str">
        <f t="shared" si="20"/>
        <v>100394823</v>
      </c>
      <c r="Y186" s="1">
        <v>0</v>
      </c>
      <c r="Z186" s="1">
        <v>0</v>
      </c>
    </row>
    <row r="187" spans="3:26" x14ac:dyDescent="0.25">
      <c r="C187" s="21">
        <v>2007725</v>
      </c>
      <c r="D187" s="22" t="s">
        <v>156</v>
      </c>
      <c r="E187" s="22" t="s">
        <v>244</v>
      </c>
      <c r="F187" s="2" t="str">
        <f t="shared" si="14"/>
        <v>20077254</v>
      </c>
      <c r="G187" s="2"/>
      <c r="H187" s="32"/>
      <c r="I187" s="1" t="str">
        <f t="shared" si="15"/>
        <v>20077255</v>
      </c>
      <c r="J187" s="1"/>
      <c r="K187" s="1"/>
      <c r="L187" s="1" t="str">
        <f t="shared" si="16"/>
        <v>20077256</v>
      </c>
      <c r="M187" s="1"/>
      <c r="N187" s="1"/>
      <c r="O187" s="1" t="str">
        <f t="shared" si="19"/>
        <v>20077251</v>
      </c>
      <c r="P187" s="1"/>
      <c r="Q187" s="1"/>
      <c r="R187" s="1" t="str">
        <f t="shared" si="17"/>
        <v>200772542</v>
      </c>
      <c r="S187" s="1"/>
      <c r="T187" s="1"/>
      <c r="U187" s="1" t="str">
        <f t="shared" si="18"/>
        <v>200772522</v>
      </c>
      <c r="V187" s="1">
        <v>0</v>
      </c>
      <c r="W187" s="1">
        <v>0</v>
      </c>
      <c r="X187" s="1" t="str">
        <f t="shared" si="20"/>
        <v>200772523</v>
      </c>
      <c r="Y187" s="1">
        <v>0</v>
      </c>
      <c r="Z187" s="1">
        <v>0</v>
      </c>
    </row>
    <row r="188" spans="3:26" x14ac:dyDescent="0.25">
      <c r="C188" s="21">
        <v>1021155</v>
      </c>
      <c r="D188" s="22" t="s">
        <v>228</v>
      </c>
      <c r="E188" s="22" t="s">
        <v>268</v>
      </c>
      <c r="F188" s="2" t="str">
        <f t="shared" si="14"/>
        <v>10211554</v>
      </c>
      <c r="G188" s="2"/>
      <c r="H188" s="32"/>
      <c r="I188" s="1" t="str">
        <f t="shared" si="15"/>
        <v>10211555</v>
      </c>
      <c r="J188" s="1"/>
      <c r="K188" s="1"/>
      <c r="L188" s="1" t="str">
        <f t="shared" si="16"/>
        <v>10211556</v>
      </c>
      <c r="M188" s="1"/>
      <c r="N188" s="1"/>
      <c r="O188" s="1" t="str">
        <f t="shared" si="19"/>
        <v>10211551</v>
      </c>
      <c r="P188" s="1"/>
      <c r="Q188" s="1"/>
      <c r="R188" s="1" t="str">
        <f t="shared" si="17"/>
        <v>102115542</v>
      </c>
      <c r="S188" s="1"/>
      <c r="T188" s="1"/>
      <c r="U188" s="1" t="str">
        <f t="shared" si="18"/>
        <v>102115522</v>
      </c>
      <c r="V188" s="1">
        <v>0</v>
      </c>
      <c r="W188" s="1">
        <v>0</v>
      </c>
      <c r="X188" s="1" t="str">
        <f t="shared" si="20"/>
        <v>102115523</v>
      </c>
      <c r="Y188" s="1">
        <v>0</v>
      </c>
      <c r="Z188" s="1">
        <v>0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193"/>
  <sheetViews>
    <sheetView topLeftCell="A106" workbookViewId="0">
      <selection activeCell="N129" sqref="N129"/>
    </sheetView>
  </sheetViews>
  <sheetFormatPr baseColWidth="10" defaultRowHeight="15" x14ac:dyDescent="0.25"/>
  <cols>
    <col min="1" max="1" width="1.7109375" customWidth="1"/>
    <col min="6" max="7" width="11.42578125" style="3"/>
    <col min="8" max="8" width="11.5703125" bestFit="1" customWidth="1"/>
  </cols>
  <sheetData>
    <row r="4" spans="3:11" x14ac:dyDescent="0.25">
      <c r="C4" s="17" t="s">
        <v>62</v>
      </c>
      <c r="D4" s="18" t="s">
        <v>18</v>
      </c>
      <c r="E4" s="18" t="s">
        <v>234</v>
      </c>
      <c r="F4" s="17" t="s">
        <v>1</v>
      </c>
      <c r="G4" s="17" t="s">
        <v>19</v>
      </c>
      <c r="H4" s="18" t="s">
        <v>371</v>
      </c>
      <c r="I4" s="149" t="s">
        <v>457</v>
      </c>
      <c r="J4" s="149" t="s">
        <v>458</v>
      </c>
      <c r="K4" s="149" t="s">
        <v>459</v>
      </c>
    </row>
    <row r="5" spans="3:11" x14ac:dyDescent="0.25">
      <c r="C5" s="19">
        <v>1014372</v>
      </c>
      <c r="D5" s="20" t="s">
        <v>99</v>
      </c>
      <c r="E5" s="20" t="s">
        <v>265</v>
      </c>
      <c r="F5" s="3" t="s">
        <v>24</v>
      </c>
      <c r="G5" s="3">
        <v>14</v>
      </c>
      <c r="H5" t="s">
        <v>372</v>
      </c>
      <c r="I5">
        <v>39843</v>
      </c>
      <c r="J5">
        <v>64</v>
      </c>
      <c r="K5">
        <v>71843</v>
      </c>
    </row>
    <row r="6" spans="3:11" x14ac:dyDescent="0.25">
      <c r="C6" s="21">
        <v>1003785</v>
      </c>
      <c r="D6" s="22" t="s">
        <v>74</v>
      </c>
      <c r="E6" s="22" t="s">
        <v>241</v>
      </c>
      <c r="F6" s="3" t="s">
        <v>30</v>
      </c>
      <c r="G6" s="3">
        <v>6</v>
      </c>
      <c r="H6" t="s">
        <v>373</v>
      </c>
      <c r="I6">
        <v>5137</v>
      </c>
      <c r="J6">
        <v>3</v>
      </c>
      <c r="K6">
        <v>6637</v>
      </c>
    </row>
    <row r="7" spans="3:11" x14ac:dyDescent="0.25">
      <c r="C7" s="21">
        <v>2007659</v>
      </c>
      <c r="D7" s="22" t="s">
        <v>135</v>
      </c>
      <c r="E7" s="22" t="s">
        <v>295</v>
      </c>
      <c r="F7" s="3" t="s">
        <v>29</v>
      </c>
      <c r="G7" s="3">
        <v>6</v>
      </c>
      <c r="H7" t="s">
        <v>374</v>
      </c>
      <c r="I7">
        <v>17643</v>
      </c>
      <c r="J7">
        <v>9</v>
      </c>
      <c r="K7">
        <v>22143</v>
      </c>
    </row>
    <row r="8" spans="3:11" x14ac:dyDescent="0.25">
      <c r="C8" s="21">
        <v>2006619</v>
      </c>
      <c r="D8" s="22" t="s">
        <v>87</v>
      </c>
      <c r="E8" s="22" t="s">
        <v>258</v>
      </c>
      <c r="F8" s="3" t="s">
        <v>31</v>
      </c>
      <c r="G8" s="3">
        <v>6</v>
      </c>
      <c r="H8" t="s">
        <v>375</v>
      </c>
      <c r="I8">
        <v>4391</v>
      </c>
      <c r="J8">
        <v>2</v>
      </c>
      <c r="K8">
        <v>5391</v>
      </c>
    </row>
    <row r="9" spans="3:11" x14ac:dyDescent="0.25">
      <c r="C9" s="21">
        <v>2001752</v>
      </c>
      <c r="D9" s="22" t="s">
        <v>117</v>
      </c>
      <c r="E9" s="22" t="s">
        <v>281</v>
      </c>
      <c r="F9" s="3" t="s">
        <v>34</v>
      </c>
      <c r="G9" s="3">
        <v>5</v>
      </c>
      <c r="H9" t="s">
        <v>376</v>
      </c>
      <c r="I9">
        <v>552</v>
      </c>
      <c r="J9">
        <v>0</v>
      </c>
      <c r="K9">
        <v>552</v>
      </c>
    </row>
    <row r="10" spans="3:11" x14ac:dyDescent="0.25">
      <c r="C10" s="21">
        <v>1010471</v>
      </c>
      <c r="D10" s="22" t="s">
        <v>201</v>
      </c>
      <c r="E10" s="22" t="s">
        <v>342</v>
      </c>
      <c r="F10" s="3" t="s">
        <v>27</v>
      </c>
      <c r="G10" s="3">
        <v>7</v>
      </c>
      <c r="H10" t="s">
        <v>377</v>
      </c>
      <c r="I10">
        <v>20930</v>
      </c>
      <c r="J10">
        <v>16</v>
      </c>
      <c r="K10">
        <v>28930</v>
      </c>
    </row>
    <row r="11" spans="3:11" x14ac:dyDescent="0.25">
      <c r="C11" s="21">
        <v>1010202</v>
      </c>
      <c r="D11" s="22" t="s">
        <v>217</v>
      </c>
      <c r="E11" s="22" t="s">
        <v>351</v>
      </c>
      <c r="F11" s="3" t="s">
        <v>25</v>
      </c>
      <c r="G11" s="3">
        <v>11</v>
      </c>
      <c r="H11" t="s">
        <v>372</v>
      </c>
      <c r="I11">
        <v>33254</v>
      </c>
      <c r="J11">
        <v>62</v>
      </c>
      <c r="K11">
        <v>64254</v>
      </c>
    </row>
    <row r="12" spans="3:11" x14ac:dyDescent="0.25">
      <c r="C12" s="21">
        <v>2008253</v>
      </c>
      <c r="D12" s="22" t="s">
        <v>103</v>
      </c>
      <c r="E12" s="22" t="s">
        <v>269</v>
      </c>
      <c r="F12" s="3" t="s">
        <v>33</v>
      </c>
      <c r="G12" s="3">
        <v>5</v>
      </c>
      <c r="H12" t="s">
        <v>378</v>
      </c>
      <c r="I12">
        <v>1263</v>
      </c>
      <c r="J12">
        <v>0</v>
      </c>
      <c r="K12">
        <v>1263</v>
      </c>
    </row>
    <row r="13" spans="3:11" x14ac:dyDescent="0.25">
      <c r="C13" s="21">
        <v>1003537</v>
      </c>
      <c r="D13" s="22" t="s">
        <v>75</v>
      </c>
      <c r="E13" s="22" t="s">
        <v>246</v>
      </c>
      <c r="F13" s="3" t="s">
        <v>32</v>
      </c>
      <c r="G13" s="3">
        <v>5</v>
      </c>
      <c r="H13" t="s">
        <v>373</v>
      </c>
      <c r="I13">
        <v>3530</v>
      </c>
      <c r="J13">
        <v>1</v>
      </c>
      <c r="K13">
        <v>4030</v>
      </c>
    </row>
    <row r="14" spans="3:11" x14ac:dyDescent="0.25">
      <c r="C14" s="21">
        <v>1022990</v>
      </c>
      <c r="D14" s="22" t="s">
        <v>100</v>
      </c>
      <c r="E14" s="22" t="s">
        <v>266</v>
      </c>
      <c r="F14" s="3" t="s">
        <v>35</v>
      </c>
      <c r="G14" s="3">
        <v>5</v>
      </c>
      <c r="H14" t="s">
        <v>372</v>
      </c>
      <c r="I14">
        <v>0</v>
      </c>
      <c r="J14">
        <v>0</v>
      </c>
      <c r="K14">
        <v>0</v>
      </c>
    </row>
    <row r="15" spans="3:11" x14ac:dyDescent="0.25">
      <c r="C15" s="21">
        <v>2007661</v>
      </c>
      <c r="D15" s="22" t="s">
        <v>193</v>
      </c>
      <c r="E15" s="22" t="s">
        <v>336</v>
      </c>
      <c r="F15" s="3" t="s">
        <v>27</v>
      </c>
      <c r="G15" s="3">
        <v>7</v>
      </c>
      <c r="H15" t="s">
        <v>379</v>
      </c>
      <c r="I15">
        <v>29275</v>
      </c>
      <c r="J15">
        <v>12</v>
      </c>
      <c r="K15">
        <v>35275</v>
      </c>
    </row>
    <row r="16" spans="3:11" x14ac:dyDescent="0.25">
      <c r="C16" s="21">
        <v>1010191</v>
      </c>
      <c r="D16" s="22" t="s">
        <v>136</v>
      </c>
      <c r="E16" s="22" t="s">
        <v>296</v>
      </c>
      <c r="F16" s="3" t="s">
        <v>35</v>
      </c>
      <c r="G16" s="3">
        <v>5</v>
      </c>
      <c r="H16" t="s">
        <v>380</v>
      </c>
      <c r="I16">
        <v>0</v>
      </c>
      <c r="J16">
        <v>0</v>
      </c>
      <c r="K16">
        <v>0</v>
      </c>
    </row>
    <row r="17" spans="3:11" x14ac:dyDescent="0.25">
      <c r="C17" s="21">
        <v>1005846</v>
      </c>
      <c r="D17" s="22" t="s">
        <v>85</v>
      </c>
      <c r="E17" s="22" t="s">
        <v>256</v>
      </c>
      <c r="F17" s="3" t="s">
        <v>29</v>
      </c>
      <c r="G17" s="3">
        <v>6</v>
      </c>
      <c r="H17" t="s">
        <v>379</v>
      </c>
      <c r="I17">
        <v>4558</v>
      </c>
      <c r="J17">
        <v>7</v>
      </c>
      <c r="K17">
        <v>8058</v>
      </c>
    </row>
    <row r="18" spans="3:11" x14ac:dyDescent="0.25">
      <c r="C18" s="21">
        <v>1013056</v>
      </c>
      <c r="D18" s="22" t="s">
        <v>212</v>
      </c>
      <c r="E18" s="22" t="s">
        <v>250</v>
      </c>
      <c r="F18" s="3" t="s">
        <v>25</v>
      </c>
      <c r="G18" s="3">
        <v>11</v>
      </c>
      <c r="H18" t="s">
        <v>380</v>
      </c>
      <c r="I18">
        <v>34414</v>
      </c>
      <c r="J18">
        <v>61</v>
      </c>
      <c r="K18">
        <v>64914</v>
      </c>
    </row>
    <row r="19" spans="3:11" x14ac:dyDescent="0.25">
      <c r="C19" s="21">
        <v>1020125</v>
      </c>
      <c r="D19" s="22" t="s">
        <v>170</v>
      </c>
      <c r="E19" s="22" t="s">
        <v>320</v>
      </c>
      <c r="F19" s="3" t="s">
        <v>31</v>
      </c>
      <c r="G19" s="3">
        <v>6</v>
      </c>
      <c r="H19" t="s">
        <v>378</v>
      </c>
      <c r="I19">
        <v>6454</v>
      </c>
      <c r="J19">
        <v>0</v>
      </c>
      <c r="K19">
        <v>6454</v>
      </c>
    </row>
    <row r="20" spans="3:11" x14ac:dyDescent="0.25">
      <c r="C20" s="21">
        <v>2002819</v>
      </c>
      <c r="D20" s="22" t="s">
        <v>175</v>
      </c>
      <c r="E20" s="22" t="s">
        <v>323</v>
      </c>
      <c r="F20" s="3" t="s">
        <v>31</v>
      </c>
      <c r="G20" s="3">
        <v>6</v>
      </c>
      <c r="H20" t="s">
        <v>372</v>
      </c>
      <c r="I20">
        <v>0</v>
      </c>
      <c r="J20">
        <v>0</v>
      </c>
      <c r="K20">
        <v>0</v>
      </c>
    </row>
    <row r="21" spans="3:11" x14ac:dyDescent="0.25">
      <c r="C21" s="21">
        <v>2007806</v>
      </c>
      <c r="D21" s="22" t="s">
        <v>148</v>
      </c>
      <c r="E21" s="22" t="s">
        <v>304</v>
      </c>
      <c r="F21" s="3" t="s">
        <v>33</v>
      </c>
      <c r="G21" s="3">
        <v>5</v>
      </c>
      <c r="H21" t="s">
        <v>374</v>
      </c>
      <c r="I21">
        <v>1824</v>
      </c>
      <c r="J21">
        <v>0</v>
      </c>
      <c r="K21">
        <v>1824</v>
      </c>
    </row>
    <row r="22" spans="3:11" x14ac:dyDescent="0.25">
      <c r="C22" s="21">
        <v>1015271</v>
      </c>
      <c r="D22" s="22" t="s">
        <v>143</v>
      </c>
      <c r="E22" s="22" t="s">
        <v>252</v>
      </c>
      <c r="F22" s="3" t="s">
        <v>30</v>
      </c>
      <c r="G22" s="3">
        <v>6</v>
      </c>
      <c r="H22" t="s">
        <v>376</v>
      </c>
      <c r="I22">
        <v>6135</v>
      </c>
      <c r="J22">
        <v>3</v>
      </c>
      <c r="K22">
        <v>7635</v>
      </c>
    </row>
    <row r="23" spans="3:11" x14ac:dyDescent="0.25">
      <c r="C23" s="21">
        <v>1008561</v>
      </c>
      <c r="D23" s="22" t="s">
        <v>118</v>
      </c>
      <c r="E23" s="22" t="s">
        <v>282</v>
      </c>
      <c r="F23" s="3" t="s">
        <v>34</v>
      </c>
      <c r="G23" s="3">
        <v>5</v>
      </c>
      <c r="H23" t="s">
        <v>376</v>
      </c>
      <c r="I23">
        <v>910</v>
      </c>
      <c r="J23">
        <v>0</v>
      </c>
      <c r="K23">
        <v>910</v>
      </c>
    </row>
    <row r="24" spans="3:11" x14ac:dyDescent="0.25">
      <c r="C24" s="21">
        <v>1008567</v>
      </c>
      <c r="D24" s="22" t="s">
        <v>169</v>
      </c>
      <c r="E24" s="22" t="s">
        <v>261</v>
      </c>
      <c r="F24" s="3" t="s">
        <v>30</v>
      </c>
      <c r="G24" s="3">
        <v>6</v>
      </c>
      <c r="H24" t="s">
        <v>373</v>
      </c>
      <c r="I24">
        <v>2317</v>
      </c>
      <c r="J24">
        <v>4</v>
      </c>
      <c r="K24">
        <v>4317</v>
      </c>
    </row>
    <row r="25" spans="3:11" x14ac:dyDescent="0.25">
      <c r="C25" s="21">
        <v>2007724</v>
      </c>
      <c r="D25" s="22" t="s">
        <v>162</v>
      </c>
      <c r="E25" s="22" t="s">
        <v>316</v>
      </c>
      <c r="F25" s="3" t="s">
        <v>35</v>
      </c>
      <c r="G25" s="3">
        <v>5</v>
      </c>
      <c r="H25" t="s">
        <v>381</v>
      </c>
      <c r="I25">
        <v>0</v>
      </c>
      <c r="J25">
        <v>0</v>
      </c>
      <c r="K25">
        <v>0</v>
      </c>
    </row>
    <row r="26" spans="3:11" x14ac:dyDescent="0.25">
      <c r="C26" s="21">
        <v>1001087</v>
      </c>
      <c r="D26" s="22" t="s">
        <v>84</v>
      </c>
      <c r="E26" s="22" t="s">
        <v>255</v>
      </c>
      <c r="F26" s="3" t="s">
        <v>24</v>
      </c>
      <c r="G26" s="3">
        <v>14</v>
      </c>
      <c r="H26" t="s">
        <v>380</v>
      </c>
      <c r="I26">
        <v>25237</v>
      </c>
      <c r="J26">
        <v>88</v>
      </c>
      <c r="K26">
        <v>69237</v>
      </c>
    </row>
    <row r="27" spans="3:11" x14ac:dyDescent="0.25">
      <c r="C27" s="21">
        <v>2007028</v>
      </c>
      <c r="D27" s="22" t="s">
        <v>114</v>
      </c>
      <c r="E27" s="22" t="s">
        <v>279</v>
      </c>
      <c r="F27" s="3" t="s">
        <v>28</v>
      </c>
      <c r="G27" s="3">
        <v>6</v>
      </c>
      <c r="H27" t="s">
        <v>377</v>
      </c>
      <c r="I27">
        <v>9829</v>
      </c>
      <c r="J27">
        <v>15</v>
      </c>
      <c r="K27">
        <v>17329</v>
      </c>
    </row>
    <row r="28" spans="3:11" x14ac:dyDescent="0.25">
      <c r="C28" s="21">
        <v>1016842</v>
      </c>
      <c r="D28" s="22" t="s">
        <v>204</v>
      </c>
      <c r="E28" s="22" t="s">
        <v>252</v>
      </c>
      <c r="F28" s="3" t="s">
        <v>28</v>
      </c>
      <c r="G28" s="3">
        <v>6</v>
      </c>
      <c r="H28" t="s">
        <v>374</v>
      </c>
      <c r="I28">
        <v>15028</v>
      </c>
      <c r="J28">
        <v>12</v>
      </c>
      <c r="K28">
        <v>21028</v>
      </c>
    </row>
    <row r="29" spans="3:11" x14ac:dyDescent="0.25">
      <c r="C29" s="21">
        <v>1005885</v>
      </c>
      <c r="D29" s="22" t="s">
        <v>76</v>
      </c>
      <c r="E29" s="22" t="s">
        <v>247</v>
      </c>
      <c r="F29" s="3" t="s">
        <v>35</v>
      </c>
      <c r="G29" s="3">
        <v>5</v>
      </c>
      <c r="H29" t="s">
        <v>373</v>
      </c>
      <c r="I29">
        <v>937</v>
      </c>
      <c r="J29">
        <v>0</v>
      </c>
      <c r="K29">
        <v>937</v>
      </c>
    </row>
    <row r="30" spans="3:11" x14ac:dyDescent="0.25">
      <c r="C30" s="21">
        <v>2008723</v>
      </c>
      <c r="D30" s="22" t="s">
        <v>219</v>
      </c>
      <c r="E30" s="22" t="s">
        <v>352</v>
      </c>
      <c r="F30" s="3" t="s">
        <v>30</v>
      </c>
      <c r="G30" s="3">
        <v>6</v>
      </c>
      <c r="H30" t="s">
        <v>379</v>
      </c>
      <c r="I30">
        <v>3660</v>
      </c>
      <c r="J30">
        <v>5</v>
      </c>
      <c r="K30">
        <v>6160</v>
      </c>
    </row>
    <row r="31" spans="3:11" x14ac:dyDescent="0.25">
      <c r="C31" s="21">
        <v>1004079</v>
      </c>
      <c r="D31" s="22" t="s">
        <v>77</v>
      </c>
      <c r="E31" s="22" t="s">
        <v>238</v>
      </c>
      <c r="F31" s="3" t="s">
        <v>24</v>
      </c>
      <c r="G31" s="3">
        <v>14</v>
      </c>
      <c r="H31" t="s">
        <v>373</v>
      </c>
      <c r="I31">
        <v>24179</v>
      </c>
      <c r="J31">
        <v>109</v>
      </c>
      <c r="K31">
        <v>78679</v>
      </c>
    </row>
    <row r="32" spans="3:11" x14ac:dyDescent="0.25">
      <c r="C32" s="21">
        <v>2005318</v>
      </c>
      <c r="D32" s="22" t="s">
        <v>77</v>
      </c>
      <c r="E32" s="22" t="s">
        <v>248</v>
      </c>
      <c r="F32" s="3" t="s">
        <v>34</v>
      </c>
      <c r="G32" s="3">
        <v>5</v>
      </c>
      <c r="H32" t="s">
        <v>373</v>
      </c>
      <c r="I32">
        <v>554</v>
      </c>
      <c r="J32">
        <v>0</v>
      </c>
      <c r="K32">
        <v>554</v>
      </c>
    </row>
    <row r="33" spans="3:11" x14ac:dyDescent="0.25">
      <c r="C33" s="21">
        <v>2008033</v>
      </c>
      <c r="D33" s="22" t="s">
        <v>154</v>
      </c>
      <c r="E33" s="22" t="s">
        <v>310</v>
      </c>
      <c r="F33" s="3" t="s">
        <v>32</v>
      </c>
      <c r="G33" s="3">
        <v>5</v>
      </c>
      <c r="H33" t="s">
        <v>379</v>
      </c>
      <c r="I33">
        <v>4125</v>
      </c>
      <c r="J33">
        <v>0</v>
      </c>
      <c r="K33">
        <v>4125</v>
      </c>
    </row>
    <row r="34" spans="3:11" x14ac:dyDescent="0.25">
      <c r="C34" s="21">
        <v>1022216</v>
      </c>
      <c r="D34" s="22" t="s">
        <v>104</v>
      </c>
      <c r="E34" s="22" t="s">
        <v>270</v>
      </c>
      <c r="F34" s="3" t="s">
        <v>32</v>
      </c>
      <c r="G34" s="3">
        <v>5</v>
      </c>
      <c r="H34" t="s">
        <v>378</v>
      </c>
      <c r="I34">
        <v>4027</v>
      </c>
      <c r="J34">
        <v>0</v>
      </c>
      <c r="K34">
        <v>4027</v>
      </c>
    </row>
    <row r="35" spans="3:11" x14ac:dyDescent="0.25">
      <c r="C35" s="21">
        <v>2007722</v>
      </c>
      <c r="D35" s="22" t="s">
        <v>151</v>
      </c>
      <c r="E35" s="22" t="s">
        <v>308</v>
      </c>
      <c r="F35" s="3" t="s">
        <v>35</v>
      </c>
      <c r="G35" s="3">
        <v>5</v>
      </c>
      <c r="H35" t="s">
        <v>374</v>
      </c>
      <c r="I35">
        <v>0</v>
      </c>
      <c r="J35">
        <v>0</v>
      </c>
      <c r="K35">
        <v>0</v>
      </c>
    </row>
    <row r="36" spans="3:11" x14ac:dyDescent="0.25">
      <c r="C36" s="21">
        <v>1020406</v>
      </c>
      <c r="D36" s="22" t="s">
        <v>78</v>
      </c>
      <c r="E36" s="22" t="s">
        <v>249</v>
      </c>
      <c r="F36" s="3" t="s">
        <v>33</v>
      </c>
      <c r="G36" s="3">
        <v>5</v>
      </c>
      <c r="H36" t="s">
        <v>373</v>
      </c>
      <c r="I36">
        <v>1735</v>
      </c>
      <c r="J36">
        <v>0</v>
      </c>
      <c r="K36">
        <v>1735</v>
      </c>
    </row>
    <row r="37" spans="3:11" x14ac:dyDescent="0.25">
      <c r="C37" s="21">
        <v>2008039</v>
      </c>
      <c r="D37" s="22" t="s">
        <v>63</v>
      </c>
      <c r="E37" s="22" t="s">
        <v>235</v>
      </c>
      <c r="F37" s="3" t="s">
        <v>34</v>
      </c>
      <c r="G37" s="3">
        <v>5</v>
      </c>
      <c r="H37" t="s">
        <v>374</v>
      </c>
      <c r="I37">
        <v>395</v>
      </c>
      <c r="J37">
        <v>0</v>
      </c>
      <c r="K37">
        <v>395</v>
      </c>
    </row>
    <row r="38" spans="3:11" x14ac:dyDescent="0.25">
      <c r="C38" s="21">
        <v>1021160</v>
      </c>
      <c r="D38" s="22" t="s">
        <v>105</v>
      </c>
      <c r="E38" s="22" t="s">
        <v>271</v>
      </c>
      <c r="F38" s="3" t="s">
        <v>29</v>
      </c>
      <c r="G38" s="3">
        <v>6</v>
      </c>
      <c r="H38" t="s">
        <v>378</v>
      </c>
      <c r="I38">
        <v>10684</v>
      </c>
      <c r="J38">
        <v>10</v>
      </c>
      <c r="K38">
        <v>15684</v>
      </c>
    </row>
    <row r="39" spans="3:11" x14ac:dyDescent="0.25">
      <c r="C39" s="21">
        <v>1020200</v>
      </c>
      <c r="D39" s="22" t="s">
        <v>119</v>
      </c>
      <c r="E39" s="22" t="s">
        <v>283</v>
      </c>
      <c r="F39" s="3" t="s">
        <v>29</v>
      </c>
      <c r="G39" s="3">
        <v>6</v>
      </c>
      <c r="H39" t="s">
        <v>376</v>
      </c>
      <c r="I39">
        <v>5059</v>
      </c>
      <c r="J39">
        <v>7</v>
      </c>
      <c r="K39">
        <v>8559</v>
      </c>
    </row>
    <row r="40" spans="3:11" x14ac:dyDescent="0.25">
      <c r="C40" s="21">
        <v>1010210</v>
      </c>
      <c r="D40" s="22" t="s">
        <v>139</v>
      </c>
      <c r="E40" s="22" t="s">
        <v>238</v>
      </c>
      <c r="F40" s="3" t="s">
        <v>25</v>
      </c>
      <c r="G40" s="3">
        <v>11</v>
      </c>
      <c r="H40" t="s">
        <v>373</v>
      </c>
      <c r="I40">
        <v>15402</v>
      </c>
      <c r="J40">
        <v>49</v>
      </c>
      <c r="K40">
        <v>39902</v>
      </c>
    </row>
    <row r="41" spans="3:11" x14ac:dyDescent="0.25">
      <c r="C41" s="21">
        <v>2002427</v>
      </c>
      <c r="D41" s="22" t="s">
        <v>137</v>
      </c>
      <c r="E41" s="22" t="s">
        <v>297</v>
      </c>
      <c r="F41" s="3" t="s">
        <v>35</v>
      </c>
      <c r="G41" s="3">
        <v>5</v>
      </c>
      <c r="H41" t="s">
        <v>379</v>
      </c>
      <c r="I41">
        <v>0</v>
      </c>
      <c r="J41">
        <v>0</v>
      </c>
      <c r="K41">
        <v>0</v>
      </c>
    </row>
    <row r="42" spans="3:11" x14ac:dyDescent="0.25">
      <c r="C42" s="21">
        <v>1004258</v>
      </c>
      <c r="D42" s="22" t="s">
        <v>137</v>
      </c>
      <c r="E42" s="22" t="s">
        <v>256</v>
      </c>
      <c r="F42" s="3" t="s">
        <v>23</v>
      </c>
      <c r="G42" s="3">
        <v>56</v>
      </c>
      <c r="H42" t="s">
        <v>379</v>
      </c>
      <c r="I42">
        <v>38849</v>
      </c>
      <c r="J42">
        <v>117</v>
      </c>
      <c r="K42">
        <v>97349</v>
      </c>
    </row>
    <row r="43" spans="3:11" x14ac:dyDescent="0.25">
      <c r="C43" s="21">
        <v>1018976</v>
      </c>
      <c r="D43" s="22" t="s">
        <v>88</v>
      </c>
      <c r="E43" s="22" t="s">
        <v>247</v>
      </c>
      <c r="F43" s="3" t="s">
        <v>30</v>
      </c>
      <c r="G43" s="3">
        <v>6</v>
      </c>
      <c r="H43" t="s">
        <v>375</v>
      </c>
      <c r="I43">
        <v>12192</v>
      </c>
      <c r="J43">
        <v>5</v>
      </c>
      <c r="K43">
        <v>14692</v>
      </c>
    </row>
    <row r="44" spans="3:11" x14ac:dyDescent="0.25">
      <c r="C44" s="21">
        <v>1010223</v>
      </c>
      <c r="D44" s="22" t="s">
        <v>140</v>
      </c>
      <c r="E44" s="22" t="s">
        <v>296</v>
      </c>
      <c r="F44" s="3" t="s">
        <v>28</v>
      </c>
      <c r="G44" s="3">
        <v>6</v>
      </c>
      <c r="H44" t="s">
        <v>381</v>
      </c>
      <c r="I44">
        <v>12832</v>
      </c>
      <c r="J44">
        <v>33</v>
      </c>
      <c r="K44">
        <v>29332</v>
      </c>
    </row>
    <row r="45" spans="3:11" x14ac:dyDescent="0.25">
      <c r="C45" s="21">
        <v>1022028</v>
      </c>
      <c r="D45" s="22" t="s">
        <v>141</v>
      </c>
      <c r="E45" s="22" t="s">
        <v>299</v>
      </c>
      <c r="F45" s="3" t="s">
        <v>35</v>
      </c>
      <c r="G45" s="3">
        <v>5</v>
      </c>
      <c r="H45" t="s">
        <v>374</v>
      </c>
      <c r="I45">
        <v>0</v>
      </c>
      <c r="J45">
        <v>0</v>
      </c>
      <c r="K45">
        <v>0</v>
      </c>
    </row>
    <row r="46" spans="3:11" x14ac:dyDescent="0.25">
      <c r="C46" s="21">
        <v>1017387</v>
      </c>
      <c r="D46" s="22" t="s">
        <v>142</v>
      </c>
      <c r="E46" s="22" t="s">
        <v>251</v>
      </c>
      <c r="F46" s="3" t="s">
        <v>30</v>
      </c>
      <c r="G46" s="3">
        <v>6</v>
      </c>
      <c r="H46" t="s">
        <v>379</v>
      </c>
      <c r="I46">
        <v>5289</v>
      </c>
      <c r="J46">
        <v>4</v>
      </c>
      <c r="K46">
        <v>7289</v>
      </c>
    </row>
    <row r="47" spans="3:11" x14ac:dyDescent="0.25">
      <c r="C47" s="21">
        <v>1014198</v>
      </c>
      <c r="D47" s="22" t="s">
        <v>214</v>
      </c>
      <c r="E47" s="22" t="s">
        <v>315</v>
      </c>
      <c r="F47" s="3" t="s">
        <v>25</v>
      </c>
      <c r="G47" s="3">
        <v>11</v>
      </c>
      <c r="H47" t="s">
        <v>379</v>
      </c>
      <c r="I47">
        <v>35844</v>
      </c>
      <c r="J47">
        <v>50</v>
      </c>
      <c r="K47">
        <v>60844</v>
      </c>
    </row>
    <row r="48" spans="3:11" x14ac:dyDescent="0.25">
      <c r="C48" s="21">
        <v>2007723</v>
      </c>
      <c r="D48" s="22" t="s">
        <v>101</v>
      </c>
      <c r="E48" s="22" t="s">
        <v>267</v>
      </c>
      <c r="F48" s="3" t="s">
        <v>35</v>
      </c>
      <c r="G48" s="3">
        <v>5</v>
      </c>
      <c r="H48" t="s">
        <v>372</v>
      </c>
      <c r="I48">
        <v>0</v>
      </c>
      <c r="J48">
        <v>0</v>
      </c>
      <c r="K48">
        <v>0</v>
      </c>
    </row>
    <row r="49" spans="3:11" x14ac:dyDescent="0.25">
      <c r="C49" s="21">
        <v>1018978</v>
      </c>
      <c r="D49" s="22" t="s">
        <v>93</v>
      </c>
      <c r="E49" s="22" t="s">
        <v>249</v>
      </c>
      <c r="F49" s="3" t="s">
        <v>26</v>
      </c>
      <c r="G49" s="3">
        <v>8</v>
      </c>
      <c r="H49" t="s">
        <v>381</v>
      </c>
      <c r="I49">
        <v>22217</v>
      </c>
      <c r="J49">
        <v>43</v>
      </c>
      <c r="K49">
        <v>43717</v>
      </c>
    </row>
    <row r="50" spans="3:11" x14ac:dyDescent="0.25">
      <c r="C50" s="21">
        <v>1017370</v>
      </c>
      <c r="D50" s="22" t="s">
        <v>190</v>
      </c>
      <c r="E50" s="22" t="s">
        <v>333</v>
      </c>
      <c r="F50" s="3" t="s">
        <v>26</v>
      </c>
      <c r="G50" s="3">
        <v>8</v>
      </c>
      <c r="H50" t="s">
        <v>378</v>
      </c>
      <c r="I50">
        <v>29154</v>
      </c>
      <c r="J50">
        <v>29</v>
      </c>
      <c r="K50">
        <v>43654</v>
      </c>
    </row>
    <row r="51" spans="3:11" x14ac:dyDescent="0.25">
      <c r="C51" s="21">
        <v>1020976</v>
      </c>
      <c r="D51" s="22" t="s">
        <v>231</v>
      </c>
      <c r="E51" s="22" t="s">
        <v>261</v>
      </c>
      <c r="F51" s="3" t="s">
        <v>34</v>
      </c>
      <c r="G51" s="3">
        <v>5</v>
      </c>
      <c r="H51" t="s">
        <v>373</v>
      </c>
      <c r="I51">
        <v>375</v>
      </c>
      <c r="J51">
        <v>0</v>
      </c>
      <c r="K51">
        <v>375</v>
      </c>
    </row>
    <row r="52" spans="3:11" x14ac:dyDescent="0.25">
      <c r="C52" s="21">
        <v>2001096</v>
      </c>
      <c r="D52" s="22" t="s">
        <v>64</v>
      </c>
      <c r="E52" s="22" t="s">
        <v>236</v>
      </c>
      <c r="F52" s="3" t="s">
        <v>29</v>
      </c>
      <c r="G52" s="3">
        <v>6</v>
      </c>
      <c r="H52" t="s">
        <v>374</v>
      </c>
      <c r="I52">
        <v>18651</v>
      </c>
      <c r="J52">
        <v>7</v>
      </c>
      <c r="K52">
        <v>22151</v>
      </c>
    </row>
    <row r="53" spans="3:11" x14ac:dyDescent="0.25">
      <c r="C53" s="21">
        <v>1001597</v>
      </c>
      <c r="D53" s="22" t="s">
        <v>164</v>
      </c>
      <c r="E53" s="22" t="s">
        <v>319</v>
      </c>
      <c r="F53" s="3" t="s">
        <v>25</v>
      </c>
      <c r="G53" s="3">
        <v>11</v>
      </c>
      <c r="H53" t="s">
        <v>379</v>
      </c>
      <c r="I53">
        <v>31507</v>
      </c>
      <c r="J53">
        <v>57</v>
      </c>
      <c r="K53">
        <v>60007</v>
      </c>
    </row>
    <row r="54" spans="3:11" x14ac:dyDescent="0.25">
      <c r="C54" s="21">
        <v>1016847</v>
      </c>
      <c r="D54" s="22" t="s">
        <v>79</v>
      </c>
      <c r="E54" s="22" t="s">
        <v>250</v>
      </c>
      <c r="F54" s="3" t="s">
        <v>32</v>
      </c>
      <c r="G54" s="3">
        <v>5</v>
      </c>
      <c r="H54" t="s">
        <v>373</v>
      </c>
      <c r="I54">
        <v>4072</v>
      </c>
      <c r="J54">
        <v>0</v>
      </c>
      <c r="K54">
        <v>4072</v>
      </c>
    </row>
    <row r="55" spans="3:11" x14ac:dyDescent="0.25">
      <c r="C55" s="21">
        <v>1021157</v>
      </c>
      <c r="D55" s="22" t="s">
        <v>120</v>
      </c>
      <c r="E55" s="22" t="s">
        <v>285</v>
      </c>
      <c r="F55" s="3" t="s">
        <v>35</v>
      </c>
      <c r="G55" s="3">
        <v>5</v>
      </c>
      <c r="H55" t="s">
        <v>376</v>
      </c>
      <c r="I55">
        <v>0</v>
      </c>
      <c r="J55">
        <v>0</v>
      </c>
      <c r="K55">
        <v>0</v>
      </c>
    </row>
    <row r="56" spans="3:11" x14ac:dyDescent="0.25">
      <c r="C56" s="21">
        <v>2008023</v>
      </c>
      <c r="D56" s="22" t="s">
        <v>120</v>
      </c>
      <c r="E56" s="22" t="s">
        <v>284</v>
      </c>
      <c r="F56" s="3" t="s">
        <v>33</v>
      </c>
      <c r="G56" s="3">
        <v>5</v>
      </c>
      <c r="H56" t="s">
        <v>376</v>
      </c>
      <c r="I56">
        <v>1167</v>
      </c>
      <c r="J56">
        <v>0</v>
      </c>
      <c r="K56">
        <v>1167</v>
      </c>
    </row>
    <row r="57" spans="3:11" x14ac:dyDescent="0.25">
      <c r="C57" s="21">
        <v>2006517</v>
      </c>
      <c r="D57" s="22" t="s">
        <v>147</v>
      </c>
      <c r="E57" s="22" t="s">
        <v>303</v>
      </c>
      <c r="F57" s="3" t="s">
        <v>29</v>
      </c>
      <c r="G57" s="3">
        <v>6</v>
      </c>
      <c r="H57" t="s">
        <v>379</v>
      </c>
      <c r="I57">
        <v>16624</v>
      </c>
      <c r="J57">
        <v>8</v>
      </c>
      <c r="K57">
        <v>20624</v>
      </c>
    </row>
    <row r="58" spans="3:11" x14ac:dyDescent="0.25">
      <c r="C58" s="21">
        <v>1017380</v>
      </c>
      <c r="D58" s="22" t="s">
        <v>147</v>
      </c>
      <c r="E58" s="22" t="s">
        <v>305</v>
      </c>
      <c r="F58" s="3" t="s">
        <v>26</v>
      </c>
      <c r="G58" s="3">
        <v>8</v>
      </c>
      <c r="H58" t="s">
        <v>379</v>
      </c>
      <c r="I58">
        <v>34317</v>
      </c>
      <c r="J58">
        <v>30</v>
      </c>
      <c r="K58">
        <v>49317</v>
      </c>
    </row>
    <row r="59" spans="3:11" x14ac:dyDescent="0.25">
      <c r="C59" s="21">
        <v>1013544</v>
      </c>
      <c r="D59" s="22" t="s">
        <v>222</v>
      </c>
      <c r="E59" s="22" t="s">
        <v>355</v>
      </c>
      <c r="F59" s="3" t="s">
        <v>30</v>
      </c>
      <c r="G59" s="3">
        <v>6</v>
      </c>
      <c r="H59" t="s">
        <v>379</v>
      </c>
      <c r="I59">
        <v>11687</v>
      </c>
      <c r="J59">
        <v>3</v>
      </c>
      <c r="K59">
        <v>13187</v>
      </c>
    </row>
    <row r="60" spans="3:11" x14ac:dyDescent="0.25">
      <c r="C60" s="21">
        <v>1016507</v>
      </c>
      <c r="D60" s="22" t="s">
        <v>65</v>
      </c>
      <c r="E60" s="22" t="s">
        <v>237</v>
      </c>
      <c r="F60" s="3" t="s">
        <v>32</v>
      </c>
      <c r="G60" s="3">
        <v>5</v>
      </c>
      <c r="H60" t="s">
        <v>374</v>
      </c>
      <c r="I60">
        <v>2468</v>
      </c>
      <c r="J60">
        <v>1</v>
      </c>
      <c r="K60">
        <v>2968</v>
      </c>
    </row>
    <row r="61" spans="3:11" x14ac:dyDescent="0.25">
      <c r="C61" s="21">
        <v>1019923</v>
      </c>
      <c r="D61" s="22" t="s">
        <v>210</v>
      </c>
      <c r="E61" s="22" t="s">
        <v>268</v>
      </c>
      <c r="F61" s="3" t="s">
        <v>27</v>
      </c>
      <c r="G61" s="3">
        <v>7</v>
      </c>
      <c r="H61" t="s">
        <v>378</v>
      </c>
      <c r="I61">
        <v>34925</v>
      </c>
      <c r="J61">
        <v>17</v>
      </c>
      <c r="K61">
        <v>43425</v>
      </c>
    </row>
    <row r="62" spans="3:11" x14ac:dyDescent="0.25">
      <c r="C62" s="21">
        <v>2003814</v>
      </c>
      <c r="D62" s="22" t="s">
        <v>421</v>
      </c>
      <c r="E62" s="22" t="s">
        <v>422</v>
      </c>
      <c r="F62" s="3" t="s">
        <v>30</v>
      </c>
      <c r="G62" s="3">
        <v>6</v>
      </c>
      <c r="H62" t="s">
        <v>379</v>
      </c>
      <c r="I62">
        <v>3547</v>
      </c>
      <c r="J62">
        <v>3</v>
      </c>
      <c r="K62">
        <v>5047</v>
      </c>
    </row>
    <row r="63" spans="3:11" x14ac:dyDescent="0.25">
      <c r="C63" s="21">
        <v>1017358</v>
      </c>
      <c r="D63" s="22" t="s">
        <v>106</v>
      </c>
      <c r="E63" s="22" t="s">
        <v>272</v>
      </c>
      <c r="F63" s="3" t="s">
        <v>25</v>
      </c>
      <c r="G63" s="3">
        <v>11</v>
      </c>
      <c r="H63" t="s">
        <v>378</v>
      </c>
      <c r="I63">
        <v>27554</v>
      </c>
      <c r="J63">
        <v>56</v>
      </c>
      <c r="K63">
        <v>55554</v>
      </c>
    </row>
    <row r="64" spans="3:11" x14ac:dyDescent="0.25">
      <c r="C64" s="21">
        <v>1017145</v>
      </c>
      <c r="D64" s="22" t="s">
        <v>149</v>
      </c>
      <c r="E64" s="22" t="s">
        <v>306</v>
      </c>
      <c r="F64" s="3" t="s">
        <v>33</v>
      </c>
      <c r="G64" s="3">
        <v>5</v>
      </c>
      <c r="H64" t="s">
        <v>376</v>
      </c>
      <c r="I64">
        <v>2043</v>
      </c>
      <c r="J64">
        <v>0</v>
      </c>
      <c r="K64">
        <v>2043</v>
      </c>
    </row>
    <row r="65" spans="3:11" x14ac:dyDescent="0.25">
      <c r="C65" s="21">
        <v>1003809</v>
      </c>
      <c r="D65" s="22" t="s">
        <v>158</v>
      </c>
      <c r="E65" s="22" t="s">
        <v>313</v>
      </c>
      <c r="F65" s="3" t="s">
        <v>26</v>
      </c>
      <c r="G65" s="3">
        <v>8</v>
      </c>
      <c r="H65" t="s">
        <v>379</v>
      </c>
      <c r="I65">
        <v>27395</v>
      </c>
      <c r="J65">
        <v>28</v>
      </c>
      <c r="K65">
        <v>41395</v>
      </c>
    </row>
    <row r="66" spans="3:11" x14ac:dyDescent="0.25">
      <c r="C66" s="21">
        <v>1016420</v>
      </c>
      <c r="D66" s="22" t="s">
        <v>121</v>
      </c>
      <c r="E66" s="22" t="s">
        <v>273</v>
      </c>
      <c r="F66" s="3" t="s">
        <v>35</v>
      </c>
      <c r="G66" s="3">
        <v>5</v>
      </c>
      <c r="H66" t="s">
        <v>376</v>
      </c>
      <c r="I66">
        <v>69</v>
      </c>
      <c r="J66">
        <v>0</v>
      </c>
      <c r="K66">
        <v>69</v>
      </c>
    </row>
    <row r="67" spans="3:11" x14ac:dyDescent="0.25">
      <c r="C67" s="21">
        <v>2008016</v>
      </c>
      <c r="D67" s="22" t="s">
        <v>181</v>
      </c>
      <c r="E67" s="22" t="s">
        <v>327</v>
      </c>
      <c r="F67" s="3" t="s">
        <v>29</v>
      </c>
      <c r="G67" s="3">
        <v>6</v>
      </c>
      <c r="H67" t="s">
        <v>374</v>
      </c>
      <c r="I67">
        <v>13732</v>
      </c>
      <c r="J67">
        <v>7</v>
      </c>
      <c r="K67">
        <v>17232</v>
      </c>
    </row>
    <row r="68" spans="3:11" x14ac:dyDescent="0.25">
      <c r="C68" s="21">
        <v>1023039</v>
      </c>
      <c r="D68" s="22" t="s">
        <v>425</v>
      </c>
      <c r="E68" s="22" t="s">
        <v>290</v>
      </c>
      <c r="F68" s="3" t="s">
        <v>35</v>
      </c>
      <c r="G68" s="3">
        <v>5</v>
      </c>
      <c r="I68">
        <v>0</v>
      </c>
      <c r="J68">
        <v>0</v>
      </c>
      <c r="K68">
        <v>0</v>
      </c>
    </row>
    <row r="69" spans="3:11" x14ac:dyDescent="0.25">
      <c r="C69" s="21">
        <v>1001494</v>
      </c>
      <c r="D69" s="22" t="s">
        <v>218</v>
      </c>
      <c r="E69" s="22" t="s">
        <v>273</v>
      </c>
      <c r="F69" s="3" t="s">
        <v>29</v>
      </c>
      <c r="G69" s="3">
        <v>6</v>
      </c>
      <c r="H69" t="s">
        <v>380</v>
      </c>
      <c r="I69">
        <v>5443</v>
      </c>
      <c r="J69">
        <v>11</v>
      </c>
      <c r="K69">
        <v>10943</v>
      </c>
    </row>
    <row r="70" spans="3:11" x14ac:dyDescent="0.25">
      <c r="C70" s="21">
        <v>1002196</v>
      </c>
      <c r="D70" s="22" t="s">
        <v>160</v>
      </c>
      <c r="E70" s="22" t="s">
        <v>315</v>
      </c>
      <c r="F70" s="3" t="s">
        <v>27</v>
      </c>
      <c r="G70" s="3">
        <v>7</v>
      </c>
      <c r="H70" t="s">
        <v>374</v>
      </c>
      <c r="I70">
        <v>53004</v>
      </c>
      <c r="J70">
        <v>25</v>
      </c>
      <c r="K70">
        <v>65504</v>
      </c>
    </row>
    <row r="71" spans="3:11" x14ac:dyDescent="0.25">
      <c r="C71" s="21">
        <v>1001135</v>
      </c>
      <c r="D71" s="22" t="s">
        <v>176</v>
      </c>
      <c r="E71" s="22" t="s">
        <v>324</v>
      </c>
      <c r="F71" s="3" t="s">
        <v>21</v>
      </c>
      <c r="G71" s="3">
        <v>98</v>
      </c>
      <c r="H71" t="s">
        <v>380</v>
      </c>
      <c r="I71">
        <v>63371</v>
      </c>
      <c r="J71">
        <v>222</v>
      </c>
      <c r="K71">
        <v>174371</v>
      </c>
    </row>
    <row r="72" spans="3:11" x14ac:dyDescent="0.25">
      <c r="C72" s="21">
        <v>1022072</v>
      </c>
      <c r="D72" s="22" t="s">
        <v>206</v>
      </c>
      <c r="E72" s="22" t="s">
        <v>345</v>
      </c>
      <c r="F72" s="3" t="s">
        <v>35</v>
      </c>
      <c r="G72" s="3">
        <v>5</v>
      </c>
      <c r="H72" t="s">
        <v>374</v>
      </c>
      <c r="I72">
        <v>0</v>
      </c>
      <c r="J72">
        <v>0</v>
      </c>
      <c r="K72">
        <v>0</v>
      </c>
    </row>
    <row r="73" spans="3:11" x14ac:dyDescent="0.25">
      <c r="C73" s="21">
        <v>1008563</v>
      </c>
      <c r="D73" s="22" t="s">
        <v>174</v>
      </c>
      <c r="E73" s="22" t="s">
        <v>255</v>
      </c>
      <c r="F73" s="3" t="s">
        <v>27</v>
      </c>
      <c r="G73" s="3">
        <v>7</v>
      </c>
      <c r="H73" t="s">
        <v>376</v>
      </c>
      <c r="I73">
        <v>19869</v>
      </c>
      <c r="J73">
        <v>21</v>
      </c>
      <c r="K73">
        <v>30369</v>
      </c>
    </row>
    <row r="74" spans="3:11" x14ac:dyDescent="0.25">
      <c r="C74" s="21">
        <v>1011440</v>
      </c>
      <c r="D74" s="22" t="s">
        <v>107</v>
      </c>
      <c r="E74" s="22" t="s">
        <v>273</v>
      </c>
      <c r="F74" s="3" t="s">
        <v>382</v>
      </c>
      <c r="G74" s="3">
        <v>45</v>
      </c>
      <c r="H74" t="s">
        <v>378</v>
      </c>
      <c r="I74">
        <v>37337</v>
      </c>
      <c r="J74">
        <v>89</v>
      </c>
      <c r="K74">
        <v>81837</v>
      </c>
    </row>
    <row r="75" spans="3:11" x14ac:dyDescent="0.25">
      <c r="C75" s="21">
        <v>1002082</v>
      </c>
      <c r="D75" s="22" t="s">
        <v>424</v>
      </c>
      <c r="E75" s="22" t="s">
        <v>315</v>
      </c>
      <c r="F75" s="3" t="s">
        <v>31</v>
      </c>
      <c r="G75" s="3">
        <v>6</v>
      </c>
      <c r="H75" t="s">
        <v>437</v>
      </c>
      <c r="I75">
        <v>0</v>
      </c>
      <c r="J75">
        <v>0</v>
      </c>
      <c r="K75">
        <v>0</v>
      </c>
    </row>
    <row r="76" spans="3:11" x14ac:dyDescent="0.25">
      <c r="C76" s="21">
        <v>1019925</v>
      </c>
      <c r="D76" s="22" t="s">
        <v>80</v>
      </c>
      <c r="E76" s="22" t="s">
        <v>251</v>
      </c>
      <c r="F76" s="3" t="s">
        <v>34</v>
      </c>
      <c r="G76" s="3">
        <v>5</v>
      </c>
      <c r="H76" t="s">
        <v>373</v>
      </c>
      <c r="I76">
        <v>977</v>
      </c>
      <c r="J76">
        <v>0</v>
      </c>
      <c r="K76">
        <v>977</v>
      </c>
    </row>
    <row r="77" spans="3:11" x14ac:dyDescent="0.25">
      <c r="C77" s="21">
        <v>1003184</v>
      </c>
      <c r="D77" s="22" t="s">
        <v>66</v>
      </c>
      <c r="E77" s="22" t="s">
        <v>238</v>
      </c>
      <c r="F77" s="3" t="s">
        <v>27</v>
      </c>
      <c r="G77" s="3">
        <v>7</v>
      </c>
      <c r="H77" t="s">
        <v>374</v>
      </c>
      <c r="I77">
        <v>18386</v>
      </c>
      <c r="J77">
        <v>22</v>
      </c>
      <c r="K77">
        <v>29386</v>
      </c>
    </row>
    <row r="78" spans="3:11" x14ac:dyDescent="0.25">
      <c r="C78" s="21">
        <v>1002460</v>
      </c>
      <c r="D78" s="22" t="s">
        <v>66</v>
      </c>
      <c r="E78" s="22" t="s">
        <v>318</v>
      </c>
      <c r="F78" s="3" t="s">
        <v>21</v>
      </c>
      <c r="G78" s="3">
        <v>98</v>
      </c>
      <c r="H78" t="s">
        <v>374</v>
      </c>
      <c r="I78">
        <v>28445</v>
      </c>
      <c r="J78">
        <v>215</v>
      </c>
      <c r="K78">
        <v>135945</v>
      </c>
    </row>
    <row r="79" spans="3:11" x14ac:dyDescent="0.25">
      <c r="C79" s="21">
        <v>1018250</v>
      </c>
      <c r="D79" s="22" t="s">
        <v>66</v>
      </c>
      <c r="E79" s="22" t="s">
        <v>239</v>
      </c>
      <c r="F79" s="3" t="s">
        <v>35</v>
      </c>
      <c r="G79" s="3">
        <v>5</v>
      </c>
      <c r="H79" t="s">
        <v>374</v>
      </c>
      <c r="I79">
        <v>0</v>
      </c>
      <c r="J79">
        <v>0</v>
      </c>
      <c r="K79">
        <v>0</v>
      </c>
    </row>
    <row r="80" spans="3:11" x14ac:dyDescent="0.25">
      <c r="C80" s="21">
        <v>1010669</v>
      </c>
      <c r="D80" s="22" t="s">
        <v>144</v>
      </c>
      <c r="E80" s="22" t="s">
        <v>249</v>
      </c>
      <c r="F80" s="3" t="s">
        <v>29</v>
      </c>
      <c r="G80" s="3">
        <v>6</v>
      </c>
      <c r="H80" t="s">
        <v>375</v>
      </c>
      <c r="I80">
        <v>17217</v>
      </c>
      <c r="J80">
        <v>8</v>
      </c>
      <c r="K80">
        <v>21217</v>
      </c>
    </row>
    <row r="81" spans="3:11" x14ac:dyDescent="0.25">
      <c r="C81" s="21">
        <v>1019935</v>
      </c>
      <c r="D81" s="22" t="s">
        <v>81</v>
      </c>
      <c r="E81" s="22" t="s">
        <v>252</v>
      </c>
      <c r="F81" s="3" t="s">
        <v>33</v>
      </c>
      <c r="G81" s="3">
        <v>5</v>
      </c>
      <c r="H81" t="s">
        <v>373</v>
      </c>
      <c r="I81">
        <v>1317</v>
      </c>
      <c r="J81">
        <v>0</v>
      </c>
      <c r="K81">
        <v>1317</v>
      </c>
    </row>
    <row r="82" spans="3:11" x14ac:dyDescent="0.25">
      <c r="C82" s="21">
        <v>1017369</v>
      </c>
      <c r="D82" s="22" t="s">
        <v>115</v>
      </c>
      <c r="E82" s="22" t="s">
        <v>247</v>
      </c>
      <c r="F82" s="3" t="s">
        <v>27</v>
      </c>
      <c r="G82" s="3">
        <v>7</v>
      </c>
      <c r="H82" t="s">
        <v>377</v>
      </c>
      <c r="I82">
        <v>18254</v>
      </c>
      <c r="J82">
        <v>18</v>
      </c>
      <c r="K82">
        <v>27254</v>
      </c>
    </row>
    <row r="83" spans="3:11" x14ac:dyDescent="0.25">
      <c r="C83" s="21">
        <v>1006166</v>
      </c>
      <c r="D83" s="22" t="s">
        <v>207</v>
      </c>
      <c r="E83" s="22" t="s">
        <v>268</v>
      </c>
      <c r="F83" s="3" t="s">
        <v>25</v>
      </c>
      <c r="G83" s="3">
        <v>11</v>
      </c>
      <c r="H83" t="s">
        <v>380</v>
      </c>
      <c r="I83">
        <v>25493</v>
      </c>
      <c r="J83">
        <v>59</v>
      </c>
      <c r="K83">
        <v>54993</v>
      </c>
    </row>
    <row r="84" spans="3:11" x14ac:dyDescent="0.25">
      <c r="C84" s="21">
        <v>1013061</v>
      </c>
      <c r="D84" s="22" t="s">
        <v>211</v>
      </c>
      <c r="E84" s="22" t="s">
        <v>268</v>
      </c>
      <c r="F84" s="3" t="s">
        <v>24</v>
      </c>
      <c r="G84" s="3">
        <v>14</v>
      </c>
      <c r="H84" t="s">
        <v>372</v>
      </c>
      <c r="I84">
        <v>37816</v>
      </c>
      <c r="J84">
        <v>84</v>
      </c>
      <c r="K84">
        <v>79816</v>
      </c>
    </row>
    <row r="85" spans="3:11" x14ac:dyDescent="0.25">
      <c r="C85" s="21">
        <v>1014369</v>
      </c>
      <c r="D85" s="22" t="s">
        <v>221</v>
      </c>
      <c r="E85" s="22" t="s">
        <v>354</v>
      </c>
      <c r="F85" s="3" t="s">
        <v>25</v>
      </c>
      <c r="G85" s="3">
        <v>11</v>
      </c>
      <c r="H85" t="s">
        <v>378</v>
      </c>
      <c r="I85">
        <v>31185</v>
      </c>
      <c r="J85">
        <v>42</v>
      </c>
      <c r="K85">
        <v>52185</v>
      </c>
    </row>
    <row r="86" spans="3:11" x14ac:dyDescent="0.25">
      <c r="C86" s="21">
        <v>2001002</v>
      </c>
      <c r="D86" s="22" t="s">
        <v>163</v>
      </c>
      <c r="E86" s="22" t="s">
        <v>317</v>
      </c>
      <c r="F86" s="3" t="s">
        <v>382</v>
      </c>
      <c r="G86" s="3">
        <v>45</v>
      </c>
      <c r="H86" t="s">
        <v>381</v>
      </c>
      <c r="I86">
        <v>50614</v>
      </c>
      <c r="J86">
        <v>101</v>
      </c>
      <c r="K86">
        <v>101114</v>
      </c>
    </row>
    <row r="87" spans="3:11" x14ac:dyDescent="0.25">
      <c r="C87" s="21">
        <v>1005851</v>
      </c>
      <c r="D87" s="22" t="s">
        <v>145</v>
      </c>
      <c r="E87" s="22" t="s">
        <v>301</v>
      </c>
      <c r="F87" s="3" t="s">
        <v>29</v>
      </c>
      <c r="G87" s="3">
        <v>6</v>
      </c>
      <c r="H87" t="s">
        <v>376</v>
      </c>
      <c r="I87">
        <v>8308</v>
      </c>
      <c r="J87">
        <v>10</v>
      </c>
      <c r="K87">
        <v>13308</v>
      </c>
    </row>
    <row r="88" spans="3:11" x14ac:dyDescent="0.25">
      <c r="C88" s="21">
        <v>1020204</v>
      </c>
      <c r="D88" s="22" t="s">
        <v>122</v>
      </c>
      <c r="E88" s="22" t="s">
        <v>286</v>
      </c>
      <c r="F88" s="3" t="s">
        <v>32</v>
      </c>
      <c r="G88" s="3">
        <v>5</v>
      </c>
      <c r="H88" t="s">
        <v>376</v>
      </c>
      <c r="I88">
        <v>1656</v>
      </c>
      <c r="J88">
        <v>2</v>
      </c>
      <c r="K88">
        <v>2656</v>
      </c>
    </row>
    <row r="89" spans="3:11" x14ac:dyDescent="0.25">
      <c r="C89" s="21">
        <v>1020124</v>
      </c>
      <c r="D89" s="22" t="s">
        <v>108</v>
      </c>
      <c r="E89" s="22" t="s">
        <v>274</v>
      </c>
      <c r="F89" s="3" t="s">
        <v>31</v>
      </c>
      <c r="G89" s="3">
        <v>6</v>
      </c>
      <c r="H89" t="s">
        <v>378</v>
      </c>
      <c r="I89">
        <v>13992</v>
      </c>
      <c r="J89">
        <v>0</v>
      </c>
      <c r="K89">
        <v>13992</v>
      </c>
    </row>
    <row r="90" spans="3:11" x14ac:dyDescent="0.25">
      <c r="C90" s="21">
        <v>1014898</v>
      </c>
      <c r="D90" s="22" t="s">
        <v>67</v>
      </c>
      <c r="E90" s="22" t="s">
        <v>240</v>
      </c>
      <c r="F90" s="3" t="s">
        <v>35</v>
      </c>
      <c r="G90" s="3">
        <v>5</v>
      </c>
      <c r="H90" t="s">
        <v>374</v>
      </c>
      <c r="I90">
        <v>0</v>
      </c>
      <c r="J90">
        <v>0</v>
      </c>
      <c r="K90">
        <v>0</v>
      </c>
    </row>
    <row r="91" spans="3:11" x14ac:dyDescent="0.25">
      <c r="C91" s="21">
        <v>1013779</v>
      </c>
      <c r="D91" s="22" t="s">
        <v>180</v>
      </c>
      <c r="E91" s="22" t="s">
        <v>325</v>
      </c>
      <c r="F91" s="3" t="s">
        <v>29</v>
      </c>
      <c r="G91" s="3">
        <v>6</v>
      </c>
      <c r="H91" t="s">
        <v>372</v>
      </c>
      <c r="I91">
        <v>6272</v>
      </c>
      <c r="J91">
        <v>6</v>
      </c>
      <c r="K91">
        <v>9272</v>
      </c>
    </row>
    <row r="92" spans="3:11" x14ac:dyDescent="0.25">
      <c r="C92" s="21">
        <v>1017365</v>
      </c>
      <c r="D92" s="22" t="s">
        <v>123</v>
      </c>
      <c r="E92" s="22" t="s">
        <v>294</v>
      </c>
      <c r="F92" s="3" t="s">
        <v>22</v>
      </c>
      <c r="G92" s="3">
        <v>96</v>
      </c>
      <c r="H92" t="s">
        <v>379</v>
      </c>
      <c r="I92">
        <v>27805</v>
      </c>
      <c r="J92">
        <v>150</v>
      </c>
      <c r="K92">
        <v>102805</v>
      </c>
    </row>
    <row r="93" spans="3:11" x14ac:dyDescent="0.25">
      <c r="C93" s="21">
        <v>1021159</v>
      </c>
      <c r="D93" s="22" t="s">
        <v>123</v>
      </c>
      <c r="E93" s="22" t="s">
        <v>259</v>
      </c>
      <c r="F93" s="3" t="s">
        <v>35</v>
      </c>
      <c r="G93" s="3">
        <v>5</v>
      </c>
      <c r="H93" t="s">
        <v>376</v>
      </c>
      <c r="I93">
        <v>0</v>
      </c>
      <c r="J93">
        <v>0</v>
      </c>
      <c r="K93">
        <v>0</v>
      </c>
    </row>
    <row r="94" spans="3:11" x14ac:dyDescent="0.25">
      <c r="C94" s="21">
        <v>1017357</v>
      </c>
      <c r="D94" s="22" t="s">
        <v>202</v>
      </c>
      <c r="E94" s="22" t="s">
        <v>240</v>
      </c>
      <c r="F94" s="3" t="s">
        <v>35</v>
      </c>
      <c r="G94" s="3">
        <v>5</v>
      </c>
      <c r="H94" t="s">
        <v>375</v>
      </c>
      <c r="I94">
        <v>0</v>
      </c>
      <c r="J94">
        <v>0</v>
      </c>
      <c r="K94">
        <v>0</v>
      </c>
    </row>
    <row r="95" spans="3:11" x14ac:dyDescent="0.25">
      <c r="C95" s="21">
        <v>1017357</v>
      </c>
      <c r="D95" s="22" t="s">
        <v>202</v>
      </c>
      <c r="E95" s="22" t="s">
        <v>240</v>
      </c>
      <c r="F95" s="3" t="s">
        <v>35</v>
      </c>
      <c r="G95" s="3">
        <v>5</v>
      </c>
      <c r="H95" t="s">
        <v>375</v>
      </c>
      <c r="I95">
        <v>0</v>
      </c>
      <c r="J95">
        <v>0</v>
      </c>
      <c r="K95">
        <v>0</v>
      </c>
    </row>
    <row r="96" spans="3:11" x14ac:dyDescent="0.25">
      <c r="C96" s="21">
        <v>1004874</v>
      </c>
      <c r="D96" s="22" t="s">
        <v>225</v>
      </c>
      <c r="E96" s="22" t="s">
        <v>249</v>
      </c>
      <c r="F96" s="3" t="s">
        <v>27</v>
      </c>
      <c r="G96" s="3">
        <v>7</v>
      </c>
      <c r="H96" t="s">
        <v>380</v>
      </c>
      <c r="I96">
        <v>20135</v>
      </c>
      <c r="J96">
        <v>23</v>
      </c>
      <c r="K96">
        <v>31635</v>
      </c>
    </row>
    <row r="97" spans="3:11" x14ac:dyDescent="0.25">
      <c r="C97" s="21">
        <v>1021213</v>
      </c>
      <c r="D97" s="22" t="s">
        <v>166</v>
      </c>
      <c r="E97" s="22" t="s">
        <v>255</v>
      </c>
      <c r="F97" s="3" t="s">
        <v>30</v>
      </c>
      <c r="G97" s="3">
        <v>6</v>
      </c>
      <c r="H97" t="s">
        <v>379</v>
      </c>
      <c r="I97">
        <v>7224</v>
      </c>
      <c r="J97">
        <v>3</v>
      </c>
      <c r="K97">
        <v>8724</v>
      </c>
    </row>
    <row r="98" spans="3:11" x14ac:dyDescent="0.25">
      <c r="C98" s="21">
        <v>1006642</v>
      </c>
      <c r="D98" s="22" t="s">
        <v>220</v>
      </c>
      <c r="E98" s="22" t="s">
        <v>353</v>
      </c>
      <c r="F98" s="3" t="s">
        <v>26</v>
      </c>
      <c r="G98" s="3">
        <v>8</v>
      </c>
      <c r="H98" t="s">
        <v>379</v>
      </c>
      <c r="I98">
        <v>29887</v>
      </c>
      <c r="J98">
        <v>31</v>
      </c>
      <c r="K98">
        <v>45387</v>
      </c>
    </row>
    <row r="99" spans="3:11" x14ac:dyDescent="0.25">
      <c r="C99" s="21">
        <v>1003656</v>
      </c>
      <c r="D99" s="22" t="s">
        <v>82</v>
      </c>
      <c r="E99" s="22" t="s">
        <v>253</v>
      </c>
      <c r="F99" s="3" t="s">
        <v>35</v>
      </c>
      <c r="G99" s="3">
        <v>5</v>
      </c>
      <c r="H99" t="s">
        <v>373</v>
      </c>
      <c r="I99">
        <v>138</v>
      </c>
      <c r="J99">
        <v>0</v>
      </c>
      <c r="K99">
        <v>138</v>
      </c>
    </row>
    <row r="100" spans="3:11" x14ac:dyDescent="0.25">
      <c r="C100" s="21">
        <v>1005845</v>
      </c>
      <c r="D100" s="22" t="s">
        <v>86</v>
      </c>
      <c r="E100" s="22" t="s">
        <v>257</v>
      </c>
      <c r="F100" s="3" t="s">
        <v>30</v>
      </c>
      <c r="G100" s="3">
        <v>6</v>
      </c>
      <c r="H100" t="s">
        <v>379</v>
      </c>
      <c r="I100">
        <v>2028</v>
      </c>
      <c r="J100">
        <v>6</v>
      </c>
      <c r="K100">
        <v>5028</v>
      </c>
    </row>
    <row r="101" spans="3:11" x14ac:dyDescent="0.25">
      <c r="C101" s="21">
        <v>1019921</v>
      </c>
      <c r="D101" s="22" t="s">
        <v>89</v>
      </c>
      <c r="E101" s="22" t="s">
        <v>259</v>
      </c>
      <c r="F101" s="3" t="s">
        <v>29</v>
      </c>
      <c r="G101" s="3">
        <v>6</v>
      </c>
      <c r="H101" t="s">
        <v>375</v>
      </c>
      <c r="I101">
        <v>7129</v>
      </c>
      <c r="J101">
        <v>7</v>
      </c>
      <c r="K101">
        <v>10629</v>
      </c>
    </row>
    <row r="102" spans="3:11" x14ac:dyDescent="0.25">
      <c r="C102" s="21">
        <v>2007147</v>
      </c>
      <c r="D102" s="22" t="s">
        <v>109</v>
      </c>
      <c r="E102" s="22" t="s">
        <v>275</v>
      </c>
      <c r="F102" s="3" t="s">
        <v>31</v>
      </c>
      <c r="G102" s="3">
        <v>6</v>
      </c>
      <c r="H102" t="s">
        <v>378</v>
      </c>
      <c r="I102">
        <v>4428</v>
      </c>
      <c r="J102">
        <v>0</v>
      </c>
      <c r="K102">
        <v>4428</v>
      </c>
    </row>
    <row r="103" spans="3:11" x14ac:dyDescent="0.25">
      <c r="C103" s="21">
        <v>2001386</v>
      </c>
      <c r="D103" s="22" t="s">
        <v>187</v>
      </c>
      <c r="E103" s="22" t="s">
        <v>332</v>
      </c>
      <c r="F103" s="3" t="s">
        <v>24</v>
      </c>
      <c r="G103" s="3">
        <v>14</v>
      </c>
      <c r="H103" t="s">
        <v>380</v>
      </c>
      <c r="I103">
        <v>37341</v>
      </c>
      <c r="J103">
        <v>75</v>
      </c>
      <c r="K103">
        <v>74841</v>
      </c>
    </row>
    <row r="104" spans="3:11" x14ac:dyDescent="0.25">
      <c r="C104" s="21">
        <v>1006641</v>
      </c>
      <c r="D104" s="22" t="s">
        <v>179</v>
      </c>
      <c r="E104" s="22" t="s">
        <v>326</v>
      </c>
      <c r="F104" s="3" t="s">
        <v>25</v>
      </c>
      <c r="G104" s="3">
        <v>11</v>
      </c>
      <c r="H104" t="s">
        <v>379</v>
      </c>
      <c r="I104">
        <v>26873</v>
      </c>
      <c r="J104">
        <v>44</v>
      </c>
      <c r="K104">
        <v>48873</v>
      </c>
    </row>
    <row r="105" spans="3:11" x14ac:dyDescent="0.25">
      <c r="C105" s="21">
        <v>1016482</v>
      </c>
      <c r="D105" s="22" t="s">
        <v>124</v>
      </c>
      <c r="E105" s="22" t="s">
        <v>251</v>
      </c>
      <c r="F105" s="3" t="s">
        <v>32</v>
      </c>
      <c r="G105" s="3">
        <v>5</v>
      </c>
      <c r="H105" t="s">
        <v>376</v>
      </c>
      <c r="I105">
        <v>932</v>
      </c>
      <c r="J105">
        <v>1</v>
      </c>
      <c r="K105">
        <v>1432</v>
      </c>
    </row>
    <row r="106" spans="3:11" x14ac:dyDescent="0.25">
      <c r="C106" s="21">
        <v>1020207</v>
      </c>
      <c r="D106" s="22" t="s">
        <v>192</v>
      </c>
      <c r="E106" s="22" t="s">
        <v>335</v>
      </c>
      <c r="F106" s="3" t="s">
        <v>35</v>
      </c>
      <c r="G106" s="3">
        <v>5</v>
      </c>
      <c r="H106" t="s">
        <v>379</v>
      </c>
      <c r="I106">
        <v>0</v>
      </c>
      <c r="J106">
        <v>0</v>
      </c>
      <c r="K106">
        <v>0</v>
      </c>
    </row>
    <row r="107" spans="3:11" x14ac:dyDescent="0.25">
      <c r="C107" s="21">
        <v>1021217</v>
      </c>
      <c r="D107" s="22" t="s">
        <v>182</v>
      </c>
      <c r="E107" s="22" t="s">
        <v>328</v>
      </c>
      <c r="F107" s="3" t="s">
        <v>30</v>
      </c>
      <c r="G107" s="3">
        <v>6</v>
      </c>
      <c r="H107" t="s">
        <v>379</v>
      </c>
      <c r="I107">
        <v>5696</v>
      </c>
      <c r="J107">
        <v>5</v>
      </c>
      <c r="K107">
        <v>8196</v>
      </c>
    </row>
    <row r="108" spans="3:11" x14ac:dyDescent="0.25">
      <c r="C108" s="21">
        <v>1021189</v>
      </c>
      <c r="D108" s="22" t="s">
        <v>178</v>
      </c>
      <c r="E108" s="22" t="s">
        <v>314</v>
      </c>
      <c r="F108" s="3" t="s">
        <v>32</v>
      </c>
      <c r="G108" s="3">
        <v>5</v>
      </c>
      <c r="H108" t="s">
        <v>373</v>
      </c>
      <c r="I108">
        <v>3117</v>
      </c>
      <c r="J108">
        <v>0</v>
      </c>
      <c r="K108">
        <v>3117</v>
      </c>
    </row>
    <row r="109" spans="3:11" x14ac:dyDescent="0.25">
      <c r="C109" s="21">
        <v>2002816</v>
      </c>
      <c r="D109" s="22" t="s">
        <v>165</v>
      </c>
      <c r="E109" s="22" t="s">
        <v>254</v>
      </c>
      <c r="F109" s="3" t="s">
        <v>22</v>
      </c>
      <c r="G109" s="3">
        <v>96</v>
      </c>
      <c r="H109" t="s">
        <v>380</v>
      </c>
      <c r="I109">
        <v>45183</v>
      </c>
      <c r="J109">
        <v>151</v>
      </c>
      <c r="K109">
        <v>120683</v>
      </c>
    </row>
    <row r="110" spans="3:11" x14ac:dyDescent="0.25">
      <c r="C110" s="21">
        <v>2004774</v>
      </c>
      <c r="D110" s="22" t="s">
        <v>194</v>
      </c>
      <c r="E110" s="22" t="s">
        <v>337</v>
      </c>
      <c r="F110" s="3" t="s">
        <v>25</v>
      </c>
      <c r="G110" s="3">
        <v>11</v>
      </c>
      <c r="H110" t="s">
        <v>381</v>
      </c>
      <c r="I110">
        <v>25047</v>
      </c>
      <c r="J110">
        <v>59</v>
      </c>
      <c r="K110">
        <v>54547</v>
      </c>
    </row>
    <row r="111" spans="3:11" x14ac:dyDescent="0.25">
      <c r="C111" s="21">
        <v>1022027</v>
      </c>
      <c r="D111" s="22" t="s">
        <v>200</v>
      </c>
      <c r="E111" s="22" t="s">
        <v>268</v>
      </c>
      <c r="F111" s="3" t="s">
        <v>35</v>
      </c>
      <c r="G111" s="3">
        <v>5</v>
      </c>
      <c r="H111" t="s">
        <v>381</v>
      </c>
      <c r="I111">
        <v>0</v>
      </c>
      <c r="J111">
        <v>0</v>
      </c>
      <c r="K111">
        <v>0</v>
      </c>
    </row>
    <row r="112" spans="3:11" x14ac:dyDescent="0.25">
      <c r="C112" s="21">
        <v>1010218</v>
      </c>
      <c r="D112" s="22" t="s">
        <v>183</v>
      </c>
      <c r="E112" s="22" t="s">
        <v>329</v>
      </c>
      <c r="F112" s="3" t="s">
        <v>27</v>
      </c>
      <c r="G112" s="3">
        <v>7</v>
      </c>
      <c r="H112" t="s">
        <v>372</v>
      </c>
      <c r="I112">
        <v>22491</v>
      </c>
      <c r="J112">
        <v>18</v>
      </c>
      <c r="K112">
        <v>31491</v>
      </c>
    </row>
    <row r="113" spans="3:11" x14ac:dyDescent="0.25">
      <c r="C113" s="21">
        <v>1010200</v>
      </c>
      <c r="D113" s="22" t="s">
        <v>125</v>
      </c>
      <c r="E113" s="22" t="s">
        <v>287</v>
      </c>
      <c r="F113" s="3" t="s">
        <v>30</v>
      </c>
      <c r="G113" s="3">
        <v>6</v>
      </c>
      <c r="H113" t="s">
        <v>376</v>
      </c>
      <c r="I113">
        <v>8865</v>
      </c>
      <c r="J113">
        <v>5</v>
      </c>
      <c r="K113">
        <v>11365</v>
      </c>
    </row>
    <row r="114" spans="3:11" x14ac:dyDescent="0.25">
      <c r="C114" s="21">
        <v>2008724</v>
      </c>
      <c r="D114" s="22" t="s">
        <v>126</v>
      </c>
      <c r="E114" s="22" t="s">
        <v>288</v>
      </c>
      <c r="F114" s="3" t="s">
        <v>35</v>
      </c>
      <c r="G114" s="3">
        <v>5</v>
      </c>
      <c r="H114" t="s">
        <v>376</v>
      </c>
      <c r="I114">
        <v>0</v>
      </c>
      <c r="J114">
        <v>0</v>
      </c>
      <c r="K114">
        <v>0</v>
      </c>
    </row>
    <row r="115" spans="3:11" x14ac:dyDescent="0.25">
      <c r="C115" s="21">
        <v>1017372</v>
      </c>
      <c r="D115" s="22" t="s">
        <v>90</v>
      </c>
      <c r="E115" s="22" t="s">
        <v>260</v>
      </c>
      <c r="F115" s="3" t="s">
        <v>30</v>
      </c>
      <c r="G115" s="3">
        <v>6</v>
      </c>
      <c r="H115" t="s">
        <v>375</v>
      </c>
      <c r="I115">
        <v>8207</v>
      </c>
      <c r="J115">
        <v>2</v>
      </c>
      <c r="K115">
        <v>9207</v>
      </c>
    </row>
    <row r="116" spans="3:11" x14ac:dyDescent="0.25">
      <c r="C116" s="21">
        <v>2008024</v>
      </c>
      <c r="D116" s="22" t="s">
        <v>127</v>
      </c>
      <c r="E116" s="22" t="s">
        <v>289</v>
      </c>
      <c r="F116" s="3" t="s">
        <v>35</v>
      </c>
      <c r="G116" s="3">
        <v>5</v>
      </c>
      <c r="H116" t="s">
        <v>376</v>
      </c>
      <c r="I116">
        <v>0</v>
      </c>
      <c r="J116">
        <v>0</v>
      </c>
      <c r="K116">
        <v>0</v>
      </c>
    </row>
    <row r="117" spans="3:11" x14ac:dyDescent="0.25">
      <c r="C117" s="21">
        <v>2001024</v>
      </c>
      <c r="D117" s="22" t="s">
        <v>94</v>
      </c>
      <c r="E117" s="22" t="s">
        <v>258</v>
      </c>
      <c r="F117" s="3" t="s">
        <v>24</v>
      </c>
      <c r="G117" s="3">
        <v>14</v>
      </c>
      <c r="H117" t="s">
        <v>381</v>
      </c>
      <c r="I117">
        <v>27308</v>
      </c>
      <c r="J117">
        <v>109</v>
      </c>
      <c r="K117">
        <v>81808</v>
      </c>
    </row>
    <row r="118" spans="3:11" x14ac:dyDescent="0.25">
      <c r="C118" s="21">
        <v>1022071</v>
      </c>
      <c r="D118" s="22" t="s">
        <v>184</v>
      </c>
      <c r="E118" s="22" t="s">
        <v>324</v>
      </c>
      <c r="F118" s="3" t="s">
        <v>35</v>
      </c>
      <c r="G118" s="3">
        <v>5</v>
      </c>
      <c r="H118" t="s">
        <v>372</v>
      </c>
      <c r="I118">
        <v>0</v>
      </c>
      <c r="J118">
        <v>0</v>
      </c>
      <c r="K118">
        <v>0</v>
      </c>
    </row>
    <row r="119" spans="3:11" x14ac:dyDescent="0.25">
      <c r="C119" s="21">
        <v>1008578</v>
      </c>
      <c r="D119" s="22" t="s">
        <v>128</v>
      </c>
      <c r="E119" s="22" t="s">
        <v>290</v>
      </c>
      <c r="F119" s="3" t="s">
        <v>35</v>
      </c>
      <c r="G119" s="3">
        <v>5</v>
      </c>
      <c r="H119" t="s">
        <v>376</v>
      </c>
      <c r="I119">
        <v>145</v>
      </c>
      <c r="J119">
        <v>0</v>
      </c>
      <c r="K119">
        <v>145</v>
      </c>
    </row>
    <row r="120" spans="3:11" x14ac:dyDescent="0.25">
      <c r="C120" s="21">
        <v>2003051</v>
      </c>
      <c r="D120" s="22" t="s">
        <v>116</v>
      </c>
      <c r="E120" s="22" t="s">
        <v>280</v>
      </c>
      <c r="F120" s="3" t="s">
        <v>28</v>
      </c>
      <c r="G120" s="3">
        <v>6</v>
      </c>
      <c r="H120" t="s">
        <v>377</v>
      </c>
      <c r="I120">
        <v>17882</v>
      </c>
      <c r="J120">
        <v>14</v>
      </c>
      <c r="K120">
        <v>24882</v>
      </c>
    </row>
    <row r="121" spans="3:11" x14ac:dyDescent="0.25">
      <c r="C121" s="21">
        <v>2007752</v>
      </c>
      <c r="D121" s="22" t="s">
        <v>83</v>
      </c>
      <c r="E121" s="22" t="s">
        <v>254</v>
      </c>
      <c r="F121" s="3" t="s">
        <v>35</v>
      </c>
      <c r="G121" s="3">
        <v>5</v>
      </c>
      <c r="H121" t="s">
        <v>373</v>
      </c>
      <c r="I121">
        <v>0</v>
      </c>
      <c r="J121">
        <v>0</v>
      </c>
      <c r="K121">
        <v>0</v>
      </c>
    </row>
    <row r="122" spans="3:11" x14ac:dyDescent="0.25">
      <c r="C122" s="21">
        <v>1010472</v>
      </c>
      <c r="D122" s="22" t="s">
        <v>215</v>
      </c>
      <c r="E122" s="22" t="s">
        <v>349</v>
      </c>
      <c r="F122" s="3" t="s">
        <v>35</v>
      </c>
      <c r="G122" s="3">
        <v>5</v>
      </c>
      <c r="H122" t="s">
        <v>374</v>
      </c>
      <c r="I122">
        <v>3</v>
      </c>
      <c r="J122">
        <v>0</v>
      </c>
      <c r="K122">
        <v>3</v>
      </c>
    </row>
    <row r="123" spans="3:11" x14ac:dyDescent="0.25">
      <c r="C123" s="21">
        <v>1022991</v>
      </c>
      <c r="D123" s="22" t="s">
        <v>230</v>
      </c>
      <c r="E123" s="22" t="s">
        <v>358</v>
      </c>
      <c r="F123" s="3" t="s">
        <v>35</v>
      </c>
      <c r="G123" s="3">
        <v>5</v>
      </c>
      <c r="H123" t="s">
        <v>374</v>
      </c>
      <c r="I123">
        <v>0</v>
      </c>
      <c r="J123">
        <v>0</v>
      </c>
      <c r="K123">
        <v>0</v>
      </c>
    </row>
    <row r="124" spans="3:11" x14ac:dyDescent="0.25">
      <c r="C124" s="21">
        <v>1019920</v>
      </c>
      <c r="D124" s="22" t="s">
        <v>91</v>
      </c>
      <c r="E124" s="22" t="s">
        <v>261</v>
      </c>
      <c r="F124" s="3" t="s">
        <v>33</v>
      </c>
      <c r="G124" s="3">
        <v>5</v>
      </c>
      <c r="H124" t="s">
        <v>375</v>
      </c>
      <c r="I124">
        <v>1488</v>
      </c>
      <c r="J124">
        <v>0</v>
      </c>
      <c r="K124">
        <v>1488</v>
      </c>
    </row>
    <row r="125" spans="3:11" x14ac:dyDescent="0.25">
      <c r="C125" s="21">
        <v>1002925</v>
      </c>
      <c r="D125" s="22" t="s">
        <v>189</v>
      </c>
      <c r="E125" s="22" t="s">
        <v>251</v>
      </c>
      <c r="F125" s="3" t="s">
        <v>27</v>
      </c>
      <c r="G125" s="3">
        <v>7</v>
      </c>
      <c r="H125" t="s">
        <v>374</v>
      </c>
      <c r="I125">
        <v>28696</v>
      </c>
      <c r="J125">
        <v>19</v>
      </c>
      <c r="K125">
        <v>38196</v>
      </c>
    </row>
    <row r="126" spans="3:11" x14ac:dyDescent="0.25">
      <c r="C126" s="21">
        <v>2006518</v>
      </c>
      <c r="D126" s="22" t="s">
        <v>150</v>
      </c>
      <c r="E126" s="22" t="s">
        <v>307</v>
      </c>
      <c r="F126" s="3" t="s">
        <v>28</v>
      </c>
      <c r="G126" s="3">
        <v>6</v>
      </c>
      <c r="H126" t="s">
        <v>381</v>
      </c>
      <c r="I126">
        <v>14346</v>
      </c>
      <c r="J126">
        <v>34</v>
      </c>
      <c r="K126">
        <v>31346</v>
      </c>
    </row>
    <row r="127" spans="3:11" x14ac:dyDescent="0.25">
      <c r="C127" s="21">
        <v>1009406</v>
      </c>
      <c r="D127" s="22" t="s">
        <v>186</v>
      </c>
      <c r="E127" s="22" t="s">
        <v>331</v>
      </c>
      <c r="F127" s="3" t="s">
        <v>27</v>
      </c>
      <c r="G127" s="3">
        <v>7</v>
      </c>
      <c r="H127" t="s">
        <v>375</v>
      </c>
      <c r="I127">
        <v>24900</v>
      </c>
      <c r="J127">
        <v>20</v>
      </c>
      <c r="K127">
        <v>34900</v>
      </c>
    </row>
    <row r="128" spans="3:11" x14ac:dyDescent="0.25">
      <c r="C128" s="21">
        <v>1010193</v>
      </c>
      <c r="D128" s="22" t="s">
        <v>68</v>
      </c>
      <c r="E128" s="22" t="s">
        <v>241</v>
      </c>
      <c r="F128" s="3" t="s">
        <v>33</v>
      </c>
      <c r="G128" s="3">
        <v>5</v>
      </c>
      <c r="H128" t="s">
        <v>374</v>
      </c>
      <c r="I128">
        <v>1145</v>
      </c>
      <c r="J128">
        <v>0</v>
      </c>
      <c r="K128">
        <v>1145</v>
      </c>
    </row>
    <row r="129" spans="3:11" x14ac:dyDescent="0.25">
      <c r="C129" s="21">
        <v>2005692</v>
      </c>
      <c r="D129" s="22" t="s">
        <v>196</v>
      </c>
      <c r="E129" s="22" t="s">
        <v>339</v>
      </c>
      <c r="F129" s="3" t="s">
        <v>26</v>
      </c>
      <c r="G129" s="3">
        <v>8</v>
      </c>
      <c r="H129" t="s">
        <v>379</v>
      </c>
      <c r="I129">
        <v>26137</v>
      </c>
      <c r="J129">
        <v>33</v>
      </c>
      <c r="K129">
        <v>42637</v>
      </c>
    </row>
    <row r="130" spans="3:11" x14ac:dyDescent="0.25">
      <c r="C130" s="21">
        <v>1022344</v>
      </c>
      <c r="D130" s="22" t="s">
        <v>129</v>
      </c>
      <c r="E130" s="22" t="s">
        <v>266</v>
      </c>
      <c r="F130" s="3" t="s">
        <v>35</v>
      </c>
      <c r="G130" s="3">
        <v>5</v>
      </c>
      <c r="H130" t="s">
        <v>376</v>
      </c>
      <c r="I130">
        <v>0</v>
      </c>
      <c r="J130">
        <v>0</v>
      </c>
      <c r="K130">
        <v>0</v>
      </c>
    </row>
    <row r="131" spans="3:11" x14ac:dyDescent="0.25">
      <c r="C131" s="21">
        <v>1016845</v>
      </c>
      <c r="D131" s="22" t="s">
        <v>130</v>
      </c>
      <c r="E131" s="22" t="s">
        <v>251</v>
      </c>
      <c r="F131" s="3" t="s">
        <v>35</v>
      </c>
      <c r="G131" s="3">
        <v>5</v>
      </c>
      <c r="H131" t="s">
        <v>376</v>
      </c>
      <c r="I131">
        <v>18</v>
      </c>
      <c r="J131">
        <v>0</v>
      </c>
      <c r="K131">
        <v>18</v>
      </c>
    </row>
    <row r="132" spans="3:11" x14ac:dyDescent="0.25">
      <c r="C132" s="21">
        <v>1009600</v>
      </c>
      <c r="D132" s="22" t="s">
        <v>95</v>
      </c>
      <c r="E132" s="22" t="s">
        <v>263</v>
      </c>
      <c r="F132" s="3" t="s">
        <v>21</v>
      </c>
      <c r="G132" s="3">
        <v>98</v>
      </c>
      <c r="H132" t="s">
        <v>381</v>
      </c>
      <c r="I132">
        <v>49879</v>
      </c>
      <c r="J132">
        <v>302</v>
      </c>
      <c r="K132">
        <v>200879</v>
      </c>
    </row>
    <row r="133" spans="3:11" x14ac:dyDescent="0.25">
      <c r="C133" s="21">
        <v>1001008</v>
      </c>
      <c r="D133" s="22" t="s">
        <v>95</v>
      </c>
      <c r="E133" s="22" t="s">
        <v>273</v>
      </c>
      <c r="F133" s="3" t="s">
        <v>20</v>
      </c>
      <c r="G133" s="3">
        <v>100</v>
      </c>
      <c r="H133" t="s">
        <v>377</v>
      </c>
      <c r="I133">
        <v>98406</v>
      </c>
      <c r="J133">
        <v>541</v>
      </c>
      <c r="K133">
        <v>368906</v>
      </c>
    </row>
    <row r="134" spans="3:11" x14ac:dyDescent="0.25">
      <c r="C134" s="21">
        <v>1022070</v>
      </c>
      <c r="D134" s="22" t="s">
        <v>188</v>
      </c>
      <c r="E134" s="22" t="s">
        <v>253</v>
      </c>
      <c r="F134" s="3" t="s">
        <v>35</v>
      </c>
      <c r="G134" s="3">
        <v>5</v>
      </c>
      <c r="H134" t="s">
        <v>379</v>
      </c>
      <c r="I134">
        <v>0</v>
      </c>
      <c r="J134">
        <v>0</v>
      </c>
      <c r="K134">
        <v>0</v>
      </c>
    </row>
    <row r="135" spans="3:11" x14ac:dyDescent="0.25">
      <c r="C135" s="21">
        <v>1020206</v>
      </c>
      <c r="D135" s="22" t="s">
        <v>171</v>
      </c>
      <c r="E135" s="22" t="s">
        <v>321</v>
      </c>
      <c r="F135" s="3" t="s">
        <v>32</v>
      </c>
      <c r="G135" s="3">
        <v>5</v>
      </c>
      <c r="H135" t="s">
        <v>374</v>
      </c>
      <c r="I135">
        <v>3088</v>
      </c>
      <c r="J135">
        <v>0</v>
      </c>
      <c r="K135">
        <v>3088</v>
      </c>
    </row>
    <row r="136" spans="3:11" x14ac:dyDescent="0.25">
      <c r="C136" s="21">
        <v>1003611</v>
      </c>
      <c r="D136" s="22" t="s">
        <v>102</v>
      </c>
      <c r="E136" s="22" t="s">
        <v>268</v>
      </c>
      <c r="F136" s="3" t="s">
        <v>29</v>
      </c>
      <c r="G136" s="3">
        <v>6</v>
      </c>
      <c r="H136" t="s">
        <v>372</v>
      </c>
      <c r="I136">
        <v>17086</v>
      </c>
      <c r="J136">
        <v>11</v>
      </c>
      <c r="K136">
        <v>22586</v>
      </c>
    </row>
    <row r="137" spans="3:11" x14ac:dyDescent="0.25">
      <c r="C137" s="21">
        <v>2002671</v>
      </c>
      <c r="D137" s="22" t="s">
        <v>110</v>
      </c>
      <c r="E137" s="22" t="s">
        <v>276</v>
      </c>
      <c r="F137" s="3" t="s">
        <v>28</v>
      </c>
      <c r="G137" s="3">
        <v>6</v>
      </c>
      <c r="H137" t="s">
        <v>378</v>
      </c>
      <c r="I137">
        <v>14210</v>
      </c>
      <c r="J137">
        <v>14</v>
      </c>
      <c r="K137">
        <v>21210</v>
      </c>
    </row>
    <row r="138" spans="3:11" x14ac:dyDescent="0.25">
      <c r="C138" s="21">
        <v>1004099</v>
      </c>
      <c r="D138" s="22" t="s">
        <v>173</v>
      </c>
      <c r="E138" s="22" t="s">
        <v>322</v>
      </c>
      <c r="F138" s="3" t="s">
        <v>30</v>
      </c>
      <c r="G138" s="3">
        <v>6</v>
      </c>
      <c r="H138" t="s">
        <v>376</v>
      </c>
      <c r="I138">
        <v>10527</v>
      </c>
      <c r="J138">
        <v>3</v>
      </c>
      <c r="K138">
        <v>12027</v>
      </c>
    </row>
    <row r="139" spans="3:11" x14ac:dyDescent="0.25">
      <c r="C139" s="21">
        <v>2007753</v>
      </c>
      <c r="D139" s="22" t="s">
        <v>213</v>
      </c>
      <c r="E139" s="22" t="s">
        <v>348</v>
      </c>
      <c r="F139" s="3" t="s">
        <v>35</v>
      </c>
      <c r="G139" s="3">
        <v>5</v>
      </c>
      <c r="H139" t="s">
        <v>379</v>
      </c>
      <c r="I139">
        <v>0</v>
      </c>
      <c r="J139">
        <v>0</v>
      </c>
      <c r="K139">
        <v>0</v>
      </c>
    </row>
    <row r="140" spans="3:11" x14ac:dyDescent="0.25">
      <c r="C140" s="21">
        <v>1010192</v>
      </c>
      <c r="D140" s="22" t="s">
        <v>167</v>
      </c>
      <c r="E140" s="22" t="s">
        <v>261</v>
      </c>
      <c r="F140" s="3" t="s">
        <v>27</v>
      </c>
      <c r="G140" s="3">
        <v>7</v>
      </c>
      <c r="H140" t="s">
        <v>374</v>
      </c>
      <c r="I140">
        <v>20854</v>
      </c>
      <c r="J140">
        <v>18</v>
      </c>
      <c r="K140">
        <v>29854</v>
      </c>
    </row>
    <row r="141" spans="3:11" x14ac:dyDescent="0.25">
      <c r="C141" s="21">
        <v>1005493</v>
      </c>
      <c r="D141" s="22" t="s">
        <v>131</v>
      </c>
      <c r="E141" s="22" t="s">
        <v>291</v>
      </c>
      <c r="F141" s="3" t="s">
        <v>31</v>
      </c>
      <c r="G141" s="3">
        <v>6</v>
      </c>
      <c r="H141" t="s">
        <v>376</v>
      </c>
      <c r="I141">
        <v>5652</v>
      </c>
      <c r="J141">
        <v>2</v>
      </c>
      <c r="K141">
        <v>6652</v>
      </c>
    </row>
    <row r="142" spans="3:11" x14ac:dyDescent="0.25">
      <c r="C142" s="21">
        <v>1016508</v>
      </c>
      <c r="D142" s="22" t="s">
        <v>203</v>
      </c>
      <c r="E142" s="22" t="s">
        <v>343</v>
      </c>
      <c r="F142" s="3" t="s">
        <v>28</v>
      </c>
      <c r="G142" s="3">
        <v>6</v>
      </c>
      <c r="H142" t="s">
        <v>381</v>
      </c>
      <c r="I142">
        <v>27418</v>
      </c>
      <c r="J142">
        <v>33</v>
      </c>
      <c r="K142">
        <v>43918</v>
      </c>
    </row>
    <row r="143" spans="3:11" x14ac:dyDescent="0.25">
      <c r="C143" s="21">
        <v>1010215</v>
      </c>
      <c r="D143" s="22" t="s">
        <v>177</v>
      </c>
      <c r="E143" s="22" t="s">
        <v>325</v>
      </c>
      <c r="F143" s="3" t="s">
        <v>382</v>
      </c>
      <c r="G143" s="3">
        <v>45</v>
      </c>
      <c r="H143" t="s">
        <v>380</v>
      </c>
      <c r="I143">
        <v>46074</v>
      </c>
      <c r="J143">
        <v>70</v>
      </c>
      <c r="K143">
        <v>81074</v>
      </c>
    </row>
    <row r="144" spans="3:11" x14ac:dyDescent="0.25">
      <c r="C144" s="21">
        <v>2007282</v>
      </c>
      <c r="D144" s="22" t="s">
        <v>152</v>
      </c>
      <c r="E144" s="22" t="s">
        <v>309</v>
      </c>
      <c r="F144" s="3" t="s">
        <v>31</v>
      </c>
      <c r="G144" s="3">
        <v>6</v>
      </c>
      <c r="H144" t="s">
        <v>375</v>
      </c>
      <c r="I144">
        <v>4470</v>
      </c>
      <c r="J144">
        <v>0</v>
      </c>
      <c r="K144">
        <v>4470</v>
      </c>
    </row>
    <row r="145" spans="3:11" x14ac:dyDescent="0.25">
      <c r="C145" s="21">
        <v>1022992</v>
      </c>
      <c r="D145" s="22" t="s">
        <v>426</v>
      </c>
      <c r="E145" s="22" t="s">
        <v>427</v>
      </c>
      <c r="F145" s="3" t="s">
        <v>35</v>
      </c>
      <c r="G145" s="3">
        <v>5</v>
      </c>
      <c r="I145">
        <v>0</v>
      </c>
      <c r="J145">
        <v>0</v>
      </c>
      <c r="K145">
        <v>0</v>
      </c>
    </row>
    <row r="146" spans="3:11" x14ac:dyDescent="0.25">
      <c r="C146" s="21">
        <v>2007547</v>
      </c>
      <c r="D146" s="22" t="s">
        <v>96</v>
      </c>
      <c r="E146" s="22" t="s">
        <v>236</v>
      </c>
      <c r="F146" s="3" t="s">
        <v>34</v>
      </c>
      <c r="G146" s="3">
        <v>5</v>
      </c>
      <c r="H146" t="s">
        <v>381</v>
      </c>
      <c r="I146">
        <v>1538</v>
      </c>
      <c r="J146">
        <v>0</v>
      </c>
      <c r="K146">
        <v>1538</v>
      </c>
    </row>
    <row r="147" spans="3:11" x14ac:dyDescent="0.25">
      <c r="C147" s="21">
        <v>1014899</v>
      </c>
      <c r="D147" s="22" t="s">
        <v>69</v>
      </c>
      <c r="E147" s="22" t="s">
        <v>242</v>
      </c>
      <c r="F147" s="3" t="s">
        <v>31</v>
      </c>
      <c r="G147" s="3">
        <v>6</v>
      </c>
      <c r="H147" t="s">
        <v>374</v>
      </c>
      <c r="I147">
        <v>4865</v>
      </c>
      <c r="J147">
        <v>2</v>
      </c>
      <c r="K147">
        <v>5865</v>
      </c>
    </row>
    <row r="148" spans="3:11" x14ac:dyDescent="0.25">
      <c r="C148" s="21">
        <v>2008025</v>
      </c>
      <c r="D148" s="22" t="s">
        <v>146</v>
      </c>
      <c r="E148" s="22" t="s">
        <v>302</v>
      </c>
      <c r="F148" s="3" t="s">
        <v>35</v>
      </c>
      <c r="G148" s="3">
        <v>5</v>
      </c>
      <c r="H148" t="s">
        <v>376</v>
      </c>
      <c r="I148">
        <v>0</v>
      </c>
      <c r="J148">
        <v>0</v>
      </c>
      <c r="K148">
        <v>0</v>
      </c>
    </row>
    <row r="149" spans="3:11" x14ac:dyDescent="0.25">
      <c r="C149" s="21">
        <v>2007754</v>
      </c>
      <c r="D149" s="22" t="s">
        <v>138</v>
      </c>
      <c r="E149" s="22" t="s">
        <v>298</v>
      </c>
      <c r="F149" s="3" t="s">
        <v>35</v>
      </c>
      <c r="G149" s="3">
        <v>5</v>
      </c>
      <c r="H149" t="s">
        <v>374</v>
      </c>
      <c r="I149">
        <v>0</v>
      </c>
      <c r="J149">
        <v>0</v>
      </c>
      <c r="K149">
        <v>0</v>
      </c>
    </row>
    <row r="150" spans="3:11" x14ac:dyDescent="0.25">
      <c r="C150" s="21">
        <v>1015654</v>
      </c>
      <c r="D150" s="22" t="s">
        <v>159</v>
      </c>
      <c r="E150" s="22" t="s">
        <v>314</v>
      </c>
      <c r="F150" s="3" t="s">
        <v>28</v>
      </c>
      <c r="G150" s="3">
        <v>6</v>
      </c>
      <c r="H150" t="s">
        <v>372</v>
      </c>
      <c r="I150">
        <v>16734</v>
      </c>
      <c r="J150">
        <v>20</v>
      </c>
      <c r="K150">
        <v>26734</v>
      </c>
    </row>
    <row r="151" spans="3:11" x14ac:dyDescent="0.25">
      <c r="C151" s="21">
        <v>2003628</v>
      </c>
      <c r="D151" s="22" t="s">
        <v>232</v>
      </c>
      <c r="E151" s="22" t="s">
        <v>359</v>
      </c>
      <c r="F151" s="3" t="s">
        <v>35</v>
      </c>
      <c r="G151" s="3">
        <v>5</v>
      </c>
      <c r="H151" t="s">
        <v>373</v>
      </c>
      <c r="I151">
        <v>0</v>
      </c>
      <c r="J151">
        <v>0</v>
      </c>
      <c r="K151">
        <v>0</v>
      </c>
    </row>
    <row r="152" spans="3:11" x14ac:dyDescent="0.25">
      <c r="C152" s="21">
        <v>2001996</v>
      </c>
      <c r="D152" s="22" t="s">
        <v>185</v>
      </c>
      <c r="E152" s="22" t="s">
        <v>330</v>
      </c>
      <c r="F152" s="3" t="s">
        <v>27</v>
      </c>
      <c r="G152" s="3">
        <v>7</v>
      </c>
      <c r="H152" t="s">
        <v>377</v>
      </c>
      <c r="I152">
        <v>20258</v>
      </c>
      <c r="J152">
        <v>18</v>
      </c>
      <c r="K152">
        <v>29258</v>
      </c>
    </row>
    <row r="153" spans="3:11" x14ac:dyDescent="0.25">
      <c r="C153" s="21">
        <v>2008728</v>
      </c>
      <c r="D153" s="22" t="s">
        <v>205</v>
      </c>
      <c r="E153" s="22" t="s">
        <v>344</v>
      </c>
      <c r="F153" s="3" t="s">
        <v>31</v>
      </c>
      <c r="G153" s="3">
        <v>6</v>
      </c>
      <c r="H153" t="s">
        <v>378</v>
      </c>
      <c r="I153">
        <v>3695</v>
      </c>
      <c r="J153">
        <v>2</v>
      </c>
      <c r="K153">
        <v>4695</v>
      </c>
    </row>
    <row r="154" spans="3:11" x14ac:dyDescent="0.25">
      <c r="C154" s="21">
        <v>1016478</v>
      </c>
      <c r="D154" s="22" t="s">
        <v>198</v>
      </c>
      <c r="E154" s="22" t="s">
        <v>251</v>
      </c>
      <c r="F154" s="3" t="s">
        <v>26</v>
      </c>
      <c r="G154" s="3">
        <v>8</v>
      </c>
      <c r="H154" t="s">
        <v>378</v>
      </c>
      <c r="I154">
        <v>18376</v>
      </c>
      <c r="J154">
        <v>35</v>
      </c>
      <c r="K154">
        <v>35876</v>
      </c>
    </row>
    <row r="155" spans="3:11" x14ac:dyDescent="0.25">
      <c r="C155" s="21">
        <v>1019929</v>
      </c>
      <c r="D155" s="22" t="s">
        <v>423</v>
      </c>
      <c r="E155" s="22" t="s">
        <v>255</v>
      </c>
      <c r="F155" s="3" t="s">
        <v>30</v>
      </c>
      <c r="G155" s="3">
        <v>6</v>
      </c>
      <c r="I155">
        <v>4940</v>
      </c>
      <c r="J155">
        <v>3</v>
      </c>
      <c r="K155">
        <v>6440</v>
      </c>
    </row>
    <row r="156" spans="3:11" x14ac:dyDescent="0.25">
      <c r="C156" s="21">
        <v>2005407</v>
      </c>
      <c r="D156" s="22" t="s">
        <v>208</v>
      </c>
      <c r="E156" s="22" t="s">
        <v>346</v>
      </c>
      <c r="F156" s="3" t="s">
        <v>35</v>
      </c>
      <c r="G156" s="3">
        <v>5</v>
      </c>
      <c r="H156" t="s">
        <v>372</v>
      </c>
      <c r="I156">
        <v>0</v>
      </c>
      <c r="J156">
        <v>0</v>
      </c>
      <c r="K156">
        <v>0</v>
      </c>
    </row>
    <row r="157" spans="3:11" x14ac:dyDescent="0.25">
      <c r="C157" s="21">
        <v>2007548</v>
      </c>
      <c r="D157" s="22" t="s">
        <v>70</v>
      </c>
      <c r="E157" s="22" t="s">
        <v>243</v>
      </c>
      <c r="F157" s="3" t="s">
        <v>34</v>
      </c>
      <c r="G157" s="3">
        <v>5</v>
      </c>
      <c r="H157" t="s">
        <v>374</v>
      </c>
      <c r="I157">
        <v>857</v>
      </c>
      <c r="J157">
        <v>0</v>
      </c>
      <c r="K157">
        <v>857</v>
      </c>
    </row>
    <row r="158" spans="3:11" x14ac:dyDescent="0.25">
      <c r="C158" s="21">
        <v>1011520</v>
      </c>
      <c r="D158" s="22" t="s">
        <v>153</v>
      </c>
      <c r="E158" s="22" t="s">
        <v>272</v>
      </c>
      <c r="F158" s="3" t="s">
        <v>28</v>
      </c>
      <c r="G158" s="3">
        <v>6</v>
      </c>
      <c r="H158" t="s">
        <v>378</v>
      </c>
      <c r="I158">
        <v>15900</v>
      </c>
      <c r="J158">
        <v>14</v>
      </c>
      <c r="K158">
        <v>22900</v>
      </c>
    </row>
    <row r="159" spans="3:11" x14ac:dyDescent="0.25">
      <c r="C159" s="21">
        <v>2006520</v>
      </c>
      <c r="D159" s="22" t="s">
        <v>92</v>
      </c>
      <c r="E159" s="22" t="s">
        <v>300</v>
      </c>
      <c r="F159" s="3" t="s">
        <v>25</v>
      </c>
      <c r="G159" s="3">
        <v>11</v>
      </c>
      <c r="H159" t="s">
        <v>375</v>
      </c>
      <c r="I159">
        <v>35915</v>
      </c>
      <c r="J159">
        <v>58</v>
      </c>
      <c r="K159">
        <v>64915</v>
      </c>
    </row>
    <row r="160" spans="3:11" x14ac:dyDescent="0.25">
      <c r="C160" s="21">
        <v>1017384</v>
      </c>
      <c r="D160" s="22" t="s">
        <v>92</v>
      </c>
      <c r="E160" s="22" t="s">
        <v>262</v>
      </c>
      <c r="F160" s="3" t="s">
        <v>28</v>
      </c>
      <c r="G160" s="3">
        <v>6</v>
      </c>
      <c r="H160" t="s">
        <v>375</v>
      </c>
      <c r="I160">
        <v>13559</v>
      </c>
      <c r="J160">
        <v>18</v>
      </c>
      <c r="K160">
        <v>22559</v>
      </c>
    </row>
    <row r="161" spans="3:11" x14ac:dyDescent="0.25">
      <c r="C161" s="21">
        <v>1007614</v>
      </c>
      <c r="D161" s="22" t="s">
        <v>92</v>
      </c>
      <c r="E161" s="22" t="s">
        <v>301</v>
      </c>
      <c r="F161" s="3" t="s">
        <v>24</v>
      </c>
      <c r="G161" s="3">
        <v>14</v>
      </c>
      <c r="H161" t="s">
        <v>376</v>
      </c>
      <c r="I161">
        <v>45295</v>
      </c>
      <c r="J161">
        <v>68</v>
      </c>
      <c r="K161">
        <v>79295</v>
      </c>
    </row>
    <row r="162" spans="3:11" x14ac:dyDescent="0.25">
      <c r="C162" s="21">
        <v>1021215</v>
      </c>
      <c r="D162" s="22" t="s">
        <v>97</v>
      </c>
      <c r="E162" s="22" t="s">
        <v>240</v>
      </c>
      <c r="F162" s="3" t="s">
        <v>35</v>
      </c>
      <c r="G162" s="3">
        <v>5</v>
      </c>
      <c r="H162" t="s">
        <v>378</v>
      </c>
      <c r="I162">
        <v>0</v>
      </c>
      <c r="J162">
        <v>0</v>
      </c>
      <c r="K162">
        <v>0</v>
      </c>
    </row>
    <row r="163" spans="3:11" x14ac:dyDescent="0.25">
      <c r="C163" s="21">
        <v>1020975</v>
      </c>
      <c r="D163" s="22" t="s">
        <v>97</v>
      </c>
      <c r="E163" s="22" t="s">
        <v>264</v>
      </c>
      <c r="F163" s="3" t="s">
        <v>35</v>
      </c>
      <c r="G163" s="3">
        <v>5</v>
      </c>
      <c r="H163" t="s">
        <v>381</v>
      </c>
      <c r="I163">
        <v>207</v>
      </c>
      <c r="J163">
        <v>0</v>
      </c>
      <c r="K163">
        <v>207</v>
      </c>
    </row>
    <row r="164" spans="3:11" x14ac:dyDescent="0.25">
      <c r="C164" s="21">
        <v>2001192</v>
      </c>
      <c r="D164" s="22" t="s">
        <v>71</v>
      </c>
      <c r="E164" s="22" t="s">
        <v>244</v>
      </c>
      <c r="F164" s="3" t="s">
        <v>26</v>
      </c>
      <c r="G164" s="3">
        <v>8</v>
      </c>
      <c r="H164" t="s">
        <v>374</v>
      </c>
      <c r="I164">
        <v>28702</v>
      </c>
      <c r="J164">
        <v>28</v>
      </c>
      <c r="K164">
        <v>42702</v>
      </c>
    </row>
    <row r="165" spans="3:11" x14ac:dyDescent="0.25">
      <c r="C165" s="21">
        <v>1017496</v>
      </c>
      <c r="D165" s="22" t="s">
        <v>172</v>
      </c>
      <c r="E165" s="22" t="s">
        <v>255</v>
      </c>
      <c r="F165" s="3" t="s">
        <v>27</v>
      </c>
      <c r="G165" s="3">
        <v>7</v>
      </c>
      <c r="H165" t="s">
        <v>374</v>
      </c>
      <c r="I165">
        <v>20798</v>
      </c>
      <c r="J165">
        <v>19</v>
      </c>
      <c r="K165">
        <v>30298</v>
      </c>
    </row>
    <row r="166" spans="3:11" x14ac:dyDescent="0.25">
      <c r="C166" s="21">
        <v>1021216</v>
      </c>
      <c r="D166" s="22" t="s">
        <v>233</v>
      </c>
      <c r="E166" s="22" t="s">
        <v>360</v>
      </c>
      <c r="F166" s="3" t="s">
        <v>35</v>
      </c>
      <c r="G166" s="3">
        <v>5</v>
      </c>
      <c r="H166" t="s">
        <v>375</v>
      </c>
      <c r="I166">
        <v>0</v>
      </c>
      <c r="J166">
        <v>0</v>
      </c>
      <c r="K166">
        <v>0</v>
      </c>
    </row>
    <row r="167" spans="3:11" x14ac:dyDescent="0.25">
      <c r="C167" s="21">
        <v>1014896</v>
      </c>
      <c r="D167" s="22" t="s">
        <v>155</v>
      </c>
      <c r="E167" s="22" t="s">
        <v>311</v>
      </c>
      <c r="F167" s="3" t="s">
        <v>33</v>
      </c>
      <c r="G167" s="3">
        <v>5</v>
      </c>
      <c r="H167" t="s">
        <v>378</v>
      </c>
      <c r="I167">
        <v>2053</v>
      </c>
      <c r="J167">
        <v>0</v>
      </c>
      <c r="K167">
        <v>2053</v>
      </c>
    </row>
    <row r="168" spans="3:11" x14ac:dyDescent="0.25">
      <c r="C168" s="21">
        <v>2007663</v>
      </c>
      <c r="D168" s="22" t="s">
        <v>199</v>
      </c>
      <c r="E168" s="22" t="s">
        <v>341</v>
      </c>
      <c r="F168" s="3" t="s">
        <v>35</v>
      </c>
      <c r="G168" s="3">
        <v>5</v>
      </c>
      <c r="H168" t="s">
        <v>379</v>
      </c>
      <c r="I168">
        <v>0</v>
      </c>
      <c r="J168">
        <v>0</v>
      </c>
      <c r="K168">
        <v>0</v>
      </c>
    </row>
    <row r="169" spans="3:11" x14ac:dyDescent="0.25">
      <c r="C169" s="21">
        <v>1001117</v>
      </c>
      <c r="D169" s="22" t="s">
        <v>134</v>
      </c>
      <c r="E169" s="22" t="s">
        <v>253</v>
      </c>
      <c r="F169" s="3" t="s">
        <v>22</v>
      </c>
      <c r="G169" s="3">
        <v>96</v>
      </c>
      <c r="H169" t="s">
        <v>380</v>
      </c>
      <c r="I169">
        <v>42297</v>
      </c>
      <c r="J169">
        <v>193</v>
      </c>
      <c r="K169">
        <v>138797</v>
      </c>
    </row>
    <row r="170" spans="3:11" x14ac:dyDescent="0.25">
      <c r="C170" s="21">
        <v>1022069</v>
      </c>
      <c r="D170" s="22" t="s">
        <v>111</v>
      </c>
      <c r="E170" s="22" t="s">
        <v>305</v>
      </c>
      <c r="F170" s="3" t="s">
        <v>35</v>
      </c>
      <c r="G170" s="3">
        <v>5</v>
      </c>
      <c r="H170" t="s">
        <v>378</v>
      </c>
      <c r="I170">
        <v>0</v>
      </c>
      <c r="J170">
        <v>0</v>
      </c>
      <c r="K170">
        <v>0</v>
      </c>
    </row>
    <row r="171" spans="3:11" x14ac:dyDescent="0.25">
      <c r="C171" s="21">
        <v>2003047</v>
      </c>
      <c r="D171" s="22" t="s">
        <v>111</v>
      </c>
      <c r="E171" s="22" t="s">
        <v>277</v>
      </c>
      <c r="F171" s="3" t="s">
        <v>29</v>
      </c>
      <c r="G171" s="3">
        <v>6</v>
      </c>
      <c r="H171" t="s">
        <v>378</v>
      </c>
      <c r="I171">
        <v>6650</v>
      </c>
      <c r="J171">
        <v>10</v>
      </c>
      <c r="K171">
        <v>11650</v>
      </c>
    </row>
    <row r="172" spans="3:11" x14ac:dyDescent="0.25">
      <c r="C172" s="21">
        <v>2008036</v>
      </c>
      <c r="D172" s="22" t="s">
        <v>195</v>
      </c>
      <c r="E172" s="22" t="s">
        <v>338</v>
      </c>
      <c r="F172" s="3" t="s">
        <v>31</v>
      </c>
      <c r="G172" s="3">
        <v>6</v>
      </c>
      <c r="H172" t="s">
        <v>375</v>
      </c>
      <c r="I172">
        <v>4849</v>
      </c>
      <c r="J172">
        <v>2</v>
      </c>
      <c r="K172">
        <v>5849</v>
      </c>
    </row>
    <row r="173" spans="3:11" x14ac:dyDescent="0.25">
      <c r="C173" s="21">
        <v>1016843</v>
      </c>
      <c r="D173" s="22" t="s">
        <v>197</v>
      </c>
      <c r="E173" s="22" t="s">
        <v>340</v>
      </c>
      <c r="F173" s="3" t="s">
        <v>26</v>
      </c>
      <c r="G173" s="3">
        <v>8</v>
      </c>
      <c r="H173" t="s">
        <v>375</v>
      </c>
      <c r="I173">
        <v>13338</v>
      </c>
      <c r="J173">
        <v>30</v>
      </c>
      <c r="K173">
        <v>28338</v>
      </c>
    </row>
    <row r="174" spans="3:11" x14ac:dyDescent="0.25">
      <c r="C174" s="21">
        <v>1017555</v>
      </c>
      <c r="D174" s="22" t="s">
        <v>132</v>
      </c>
      <c r="E174" s="22" t="s">
        <v>292</v>
      </c>
      <c r="F174" s="3" t="s">
        <v>30</v>
      </c>
      <c r="G174" s="3">
        <v>6</v>
      </c>
      <c r="H174" t="s">
        <v>376</v>
      </c>
      <c r="I174">
        <v>4211</v>
      </c>
      <c r="J174">
        <v>3</v>
      </c>
      <c r="K174">
        <v>5711</v>
      </c>
    </row>
    <row r="175" spans="3:11" x14ac:dyDescent="0.25">
      <c r="C175" s="21">
        <v>2007549</v>
      </c>
      <c r="D175" s="22" t="s">
        <v>72</v>
      </c>
      <c r="E175" s="22" t="s">
        <v>244</v>
      </c>
      <c r="F175" s="3" t="s">
        <v>35</v>
      </c>
      <c r="G175" s="3">
        <v>5</v>
      </c>
      <c r="H175" t="s">
        <v>374</v>
      </c>
      <c r="I175">
        <v>0</v>
      </c>
      <c r="J175">
        <v>0</v>
      </c>
      <c r="K175">
        <v>0</v>
      </c>
    </row>
    <row r="176" spans="3:11" x14ac:dyDescent="0.25">
      <c r="C176" s="21">
        <v>1022068</v>
      </c>
      <c r="D176" s="22" t="s">
        <v>112</v>
      </c>
      <c r="E176" s="22" t="s">
        <v>251</v>
      </c>
      <c r="F176" s="3" t="s">
        <v>35</v>
      </c>
      <c r="G176" s="3">
        <v>5</v>
      </c>
      <c r="H176" t="s">
        <v>378</v>
      </c>
      <c r="I176">
        <v>0</v>
      </c>
      <c r="J176">
        <v>0</v>
      </c>
      <c r="K176">
        <v>0</v>
      </c>
    </row>
    <row r="177" spans="3:11" x14ac:dyDescent="0.25">
      <c r="C177" s="21">
        <v>1022218</v>
      </c>
      <c r="D177" s="22" t="s">
        <v>223</v>
      </c>
      <c r="E177" s="22" t="s">
        <v>355</v>
      </c>
      <c r="F177" s="3" t="s">
        <v>30</v>
      </c>
      <c r="G177" s="3">
        <v>6</v>
      </c>
      <c r="H177" t="s">
        <v>378</v>
      </c>
      <c r="I177">
        <v>4563</v>
      </c>
      <c r="J177">
        <v>4</v>
      </c>
      <c r="K177">
        <v>6563</v>
      </c>
    </row>
    <row r="178" spans="3:11" x14ac:dyDescent="0.25">
      <c r="C178" s="21">
        <v>1001310</v>
      </c>
      <c r="D178" s="22" t="s">
        <v>98</v>
      </c>
      <c r="E178" s="22" t="s">
        <v>265</v>
      </c>
      <c r="F178" s="3" t="s">
        <v>21</v>
      </c>
      <c r="G178" s="3">
        <v>98</v>
      </c>
      <c r="H178" t="s">
        <v>381</v>
      </c>
      <c r="I178">
        <v>30018</v>
      </c>
      <c r="J178">
        <v>264</v>
      </c>
      <c r="K178">
        <v>162018</v>
      </c>
    </row>
    <row r="179" spans="3:11" x14ac:dyDescent="0.25">
      <c r="C179" s="21">
        <v>1016504</v>
      </c>
      <c r="D179" s="22" t="s">
        <v>161</v>
      </c>
      <c r="E179" s="22" t="s">
        <v>315</v>
      </c>
      <c r="F179" s="3" t="s">
        <v>30</v>
      </c>
      <c r="G179" s="3">
        <v>6</v>
      </c>
      <c r="H179" t="s">
        <v>375</v>
      </c>
      <c r="I179">
        <v>8146</v>
      </c>
      <c r="J179">
        <v>4</v>
      </c>
      <c r="K179">
        <v>10146</v>
      </c>
    </row>
    <row r="180" spans="3:11" x14ac:dyDescent="0.25">
      <c r="C180" s="21">
        <v>1019919</v>
      </c>
      <c r="D180" s="22" t="s">
        <v>229</v>
      </c>
      <c r="E180" s="22" t="s">
        <v>357</v>
      </c>
      <c r="F180" s="3" t="s">
        <v>27</v>
      </c>
      <c r="G180" s="3">
        <v>7</v>
      </c>
      <c r="H180" t="s">
        <v>379</v>
      </c>
      <c r="I180">
        <v>25010</v>
      </c>
      <c r="J180">
        <v>14</v>
      </c>
      <c r="K180">
        <v>32010</v>
      </c>
    </row>
    <row r="181" spans="3:11" x14ac:dyDescent="0.25">
      <c r="C181" s="21">
        <v>1012634</v>
      </c>
      <c r="D181" s="22" t="s">
        <v>168</v>
      </c>
      <c r="E181" s="22" t="s">
        <v>261</v>
      </c>
      <c r="F181" s="3" t="s">
        <v>28</v>
      </c>
      <c r="G181" s="3">
        <v>6</v>
      </c>
      <c r="H181" t="s">
        <v>374</v>
      </c>
      <c r="I181">
        <v>14720</v>
      </c>
      <c r="J181">
        <v>14</v>
      </c>
      <c r="K181">
        <v>21720</v>
      </c>
    </row>
    <row r="182" spans="3:11" x14ac:dyDescent="0.25">
      <c r="C182" s="21">
        <v>1021327</v>
      </c>
      <c r="D182" s="22" t="s">
        <v>113</v>
      </c>
      <c r="E182" s="22" t="s">
        <v>278</v>
      </c>
      <c r="F182" s="3" t="s">
        <v>33</v>
      </c>
      <c r="G182" s="3">
        <v>5</v>
      </c>
      <c r="H182" t="s">
        <v>378</v>
      </c>
      <c r="I182">
        <v>1963</v>
      </c>
      <c r="J182">
        <v>0</v>
      </c>
      <c r="K182">
        <v>1963</v>
      </c>
    </row>
    <row r="183" spans="3:11" x14ac:dyDescent="0.25">
      <c r="C183" s="21">
        <v>1000013</v>
      </c>
      <c r="D183" s="22" t="s">
        <v>191</v>
      </c>
      <c r="E183" s="22" t="s">
        <v>334</v>
      </c>
      <c r="F183" s="3" t="s">
        <v>22</v>
      </c>
      <c r="G183" s="3">
        <v>96</v>
      </c>
      <c r="H183" t="s">
        <v>379</v>
      </c>
      <c r="I183">
        <v>70112</v>
      </c>
      <c r="J183">
        <v>169</v>
      </c>
      <c r="K183">
        <v>154612</v>
      </c>
    </row>
    <row r="184" spans="3:11" x14ac:dyDescent="0.25">
      <c r="C184" s="21">
        <v>1006966</v>
      </c>
      <c r="D184" s="22" t="s">
        <v>216</v>
      </c>
      <c r="E184" s="22" t="s">
        <v>350</v>
      </c>
      <c r="F184" s="3" t="s">
        <v>26</v>
      </c>
      <c r="G184" s="3">
        <v>8</v>
      </c>
      <c r="H184" t="s">
        <v>372</v>
      </c>
      <c r="I184">
        <v>27507</v>
      </c>
      <c r="J184">
        <v>39</v>
      </c>
      <c r="K184">
        <v>47007</v>
      </c>
    </row>
    <row r="185" spans="3:11" x14ac:dyDescent="0.25">
      <c r="C185" s="21">
        <v>1004328</v>
      </c>
      <c r="D185" s="22" t="s">
        <v>224</v>
      </c>
      <c r="E185" s="22" t="s">
        <v>356</v>
      </c>
      <c r="F185" s="3" t="s">
        <v>26</v>
      </c>
      <c r="G185" s="3">
        <v>8</v>
      </c>
      <c r="H185" t="s">
        <v>379</v>
      </c>
      <c r="I185">
        <v>24770</v>
      </c>
      <c r="J185">
        <v>38</v>
      </c>
      <c r="K185">
        <v>43770</v>
      </c>
    </row>
    <row r="186" spans="3:11" x14ac:dyDescent="0.25">
      <c r="C186" s="21">
        <v>2007707</v>
      </c>
      <c r="D186" s="22" t="s">
        <v>157</v>
      </c>
      <c r="E186" s="22" t="s">
        <v>312</v>
      </c>
      <c r="F186" s="3" t="s">
        <v>35</v>
      </c>
      <c r="G186" s="3">
        <v>5</v>
      </c>
      <c r="H186" t="s">
        <v>374</v>
      </c>
      <c r="I186">
        <v>0</v>
      </c>
      <c r="J186">
        <v>0</v>
      </c>
      <c r="K186">
        <v>0</v>
      </c>
    </row>
    <row r="187" spans="3:11" x14ac:dyDescent="0.25">
      <c r="C187" s="21">
        <v>1022029</v>
      </c>
      <c r="D187" s="22" t="s">
        <v>133</v>
      </c>
      <c r="E187" s="22" t="s">
        <v>293</v>
      </c>
      <c r="F187" s="3" t="s">
        <v>35</v>
      </c>
      <c r="G187" s="3">
        <v>5</v>
      </c>
      <c r="H187" t="s">
        <v>376</v>
      </c>
      <c r="I187">
        <v>0</v>
      </c>
      <c r="J187">
        <v>0</v>
      </c>
      <c r="K187">
        <v>0</v>
      </c>
    </row>
    <row r="188" spans="3:11" x14ac:dyDescent="0.25">
      <c r="C188" s="21">
        <v>1020164</v>
      </c>
      <c r="D188" s="22" t="s">
        <v>73</v>
      </c>
      <c r="E188" s="22" t="s">
        <v>245</v>
      </c>
      <c r="F188" s="3" t="s">
        <v>33</v>
      </c>
      <c r="G188" s="3">
        <v>5</v>
      </c>
      <c r="H188" t="s">
        <v>374</v>
      </c>
      <c r="I188">
        <v>1953</v>
      </c>
      <c r="J188">
        <v>0</v>
      </c>
      <c r="K188">
        <v>1953</v>
      </c>
    </row>
    <row r="189" spans="3:11" x14ac:dyDescent="0.25">
      <c r="C189" s="21">
        <v>2007772</v>
      </c>
      <c r="D189" s="22" t="s">
        <v>209</v>
      </c>
      <c r="E189" s="22" t="s">
        <v>347</v>
      </c>
      <c r="F189" s="3" t="s">
        <v>35</v>
      </c>
      <c r="G189" s="3">
        <v>5</v>
      </c>
      <c r="H189" t="s">
        <v>379</v>
      </c>
      <c r="I189">
        <v>0</v>
      </c>
      <c r="J189">
        <v>0</v>
      </c>
      <c r="K189">
        <v>0</v>
      </c>
    </row>
    <row r="190" spans="3:11" x14ac:dyDescent="0.25">
      <c r="C190" s="21">
        <v>1021158</v>
      </c>
      <c r="D190" s="22" t="s">
        <v>226</v>
      </c>
      <c r="E190" s="22" t="s">
        <v>252</v>
      </c>
      <c r="F190" s="3" t="s">
        <v>32</v>
      </c>
      <c r="G190" s="3">
        <v>5</v>
      </c>
      <c r="H190" t="s">
        <v>379</v>
      </c>
      <c r="I190">
        <v>2572</v>
      </c>
      <c r="J190">
        <v>2</v>
      </c>
      <c r="K190">
        <v>3572</v>
      </c>
    </row>
    <row r="191" spans="3:11" x14ac:dyDescent="0.25">
      <c r="C191" s="21">
        <v>1003948</v>
      </c>
      <c r="D191" s="22" t="s">
        <v>227</v>
      </c>
      <c r="E191" s="22" t="s">
        <v>251</v>
      </c>
      <c r="F191" s="3" t="s">
        <v>25</v>
      </c>
      <c r="G191" s="3">
        <v>11</v>
      </c>
      <c r="H191" t="s">
        <v>380</v>
      </c>
      <c r="I191">
        <v>37949</v>
      </c>
      <c r="J191">
        <v>55</v>
      </c>
      <c r="K191">
        <v>65449</v>
      </c>
    </row>
    <row r="192" spans="3:11" x14ac:dyDescent="0.25">
      <c r="C192" s="21">
        <v>2007725</v>
      </c>
      <c r="D192" s="22" t="s">
        <v>156</v>
      </c>
      <c r="E192" s="22" t="s">
        <v>244</v>
      </c>
      <c r="F192" s="3" t="s">
        <v>35</v>
      </c>
      <c r="G192" s="3">
        <v>5</v>
      </c>
      <c r="H192" t="s">
        <v>379</v>
      </c>
      <c r="I192">
        <v>0</v>
      </c>
      <c r="J192">
        <v>0</v>
      </c>
      <c r="K192">
        <v>0</v>
      </c>
    </row>
    <row r="193" spans="3:11" x14ac:dyDescent="0.25">
      <c r="C193" s="21">
        <v>1021155</v>
      </c>
      <c r="D193" s="22" t="s">
        <v>228</v>
      </c>
      <c r="E193" s="22" t="s">
        <v>268</v>
      </c>
      <c r="F193" s="3" t="s">
        <v>31</v>
      </c>
      <c r="G193" s="3">
        <v>6</v>
      </c>
      <c r="H193" t="s">
        <v>374</v>
      </c>
      <c r="I193">
        <v>3892</v>
      </c>
      <c r="J193">
        <v>1</v>
      </c>
      <c r="K193">
        <v>4392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Infos Perso</vt:lpstr>
      <vt:lpstr> Gains Qualifs</vt:lpstr>
      <vt:lpstr>Gains CDF</vt:lpstr>
      <vt:lpstr>joueurs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muntchin</dc:creator>
  <cp:lastModifiedBy>muntchin</cp:lastModifiedBy>
  <cp:lastPrinted>2022-01-28T19:45:55Z</cp:lastPrinted>
  <dcterms:created xsi:type="dcterms:W3CDTF">2021-10-25T11:59:40Z</dcterms:created>
  <dcterms:modified xsi:type="dcterms:W3CDTF">2022-05-01T14:58:33Z</dcterms:modified>
</cp:coreProperties>
</file>